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Ejecución 2018 a 2021\"/>
    </mc:Choice>
  </mc:AlternateContent>
  <bookViews>
    <workbookView xWindow="-12" yWindow="-12" windowWidth="28836" windowHeight="6768" activeTab="1"/>
  </bookViews>
  <sheets>
    <sheet name="detallado" sheetId="1" r:id="rId1"/>
    <sheet name="EJEC.ACUM." sheetId="22689" r:id="rId2"/>
  </sheets>
  <definedNames>
    <definedName name="_xlnm.Print_Area" localSheetId="0">detallado!#REF!</definedName>
    <definedName name="_xlnm.Print_Area" localSheetId="1">EJEC.ACUM.!$B$1:$P$55</definedName>
    <definedName name="_xlnm.Print_Titles" localSheetId="0">detallado!$1:$4</definedName>
    <definedName name="_xlnm.Print_Titles" localSheetId="1">EJEC.ACUM.!$B:$D,EJEC.ACUM.!$64:$66</definedName>
  </definedNames>
  <calcPr calcId="162913"/>
</workbook>
</file>

<file path=xl/calcChain.xml><?xml version="1.0" encoding="utf-8"?>
<calcChain xmlns="http://schemas.openxmlformats.org/spreadsheetml/2006/main">
  <c r="F14" i="1" l="1"/>
  <c r="F28" i="1"/>
  <c r="F13" i="1" l="1"/>
  <c r="I29" i="22689"/>
  <c r="I31" i="22689"/>
  <c r="G34" i="22689"/>
  <c r="F38" i="1"/>
  <c r="F36" i="1"/>
  <c r="F34" i="1"/>
  <c r="F30" i="1"/>
  <c r="F27" i="1"/>
  <c r="F12" i="1"/>
  <c r="R29" i="1"/>
  <c r="Q29" i="1"/>
  <c r="T46" i="1"/>
  <c r="T47" i="1"/>
  <c r="Y27" i="1"/>
  <c r="F23" i="1"/>
  <c r="Y23" i="1"/>
  <c r="Y13" i="1"/>
  <c r="Z13" i="1"/>
  <c r="S49" i="1"/>
  <c r="T49" i="1"/>
  <c r="G54" i="22689"/>
  <c r="G53" i="22689"/>
  <c r="G35" i="22689"/>
  <c r="G33" i="22689"/>
  <c r="F29" i="1"/>
  <c r="H14" i="1"/>
  <c r="I14" i="1"/>
  <c r="J14" i="1"/>
  <c r="K14" i="1"/>
  <c r="L14" i="1"/>
  <c r="M14" i="1"/>
  <c r="N14" i="1"/>
  <c r="O14" i="1"/>
  <c r="O6" i="1"/>
  <c r="O5" i="1"/>
  <c r="P14" i="1"/>
  <c r="Q14" i="1"/>
  <c r="R14" i="1"/>
  <c r="G13" i="22689"/>
  <c r="G50" i="22689"/>
  <c r="G49" i="22689"/>
  <c r="I44" i="22689"/>
  <c r="I43" i="22689"/>
  <c r="G44" i="22689"/>
  <c r="G43" i="22689"/>
  <c r="H39" i="1"/>
  <c r="I39" i="1"/>
  <c r="J39" i="1"/>
  <c r="K39" i="1"/>
  <c r="L39" i="1"/>
  <c r="M39" i="1"/>
  <c r="N39" i="1"/>
  <c r="O39" i="1"/>
  <c r="P39" i="1"/>
  <c r="Q39" i="1"/>
  <c r="R39" i="1"/>
  <c r="S39" i="1"/>
  <c r="G39" i="1"/>
  <c r="S41" i="1"/>
  <c r="S40" i="1"/>
  <c r="F39" i="1"/>
  <c r="G18" i="22689"/>
  <c r="G25" i="22689"/>
  <c r="G38" i="22689"/>
  <c r="R21" i="1"/>
  <c r="Q7" i="1"/>
  <c r="F7" i="1"/>
  <c r="G7" i="1"/>
  <c r="H7" i="1"/>
  <c r="I7" i="1"/>
  <c r="J7" i="1"/>
  <c r="K7" i="1"/>
  <c r="L7" i="1"/>
  <c r="M7" i="1"/>
  <c r="N7" i="1"/>
  <c r="O7" i="1"/>
  <c r="P7" i="1"/>
  <c r="R7" i="1"/>
  <c r="H33" i="22689"/>
  <c r="K33" i="22689"/>
  <c r="Q11" i="22689"/>
  <c r="Q26" i="22689"/>
  <c r="Q28" i="22689"/>
  <c r="Q30" i="22689"/>
  <c r="Q56" i="22689"/>
  <c r="Q57" i="22689"/>
  <c r="Q58" i="22689"/>
  <c r="Q59" i="22689"/>
  <c r="Q60" i="22689"/>
  <c r="Q61" i="22689"/>
  <c r="Q62" i="22689"/>
  <c r="Q63" i="22689"/>
  <c r="Q64" i="22689"/>
  <c r="Q65" i="22689"/>
  <c r="Q66" i="22689"/>
  <c r="Q67" i="22689"/>
  <c r="Q68" i="22689"/>
  <c r="Q69" i="22689"/>
  <c r="Q70" i="22689"/>
  <c r="Q71" i="22689"/>
  <c r="Q72" i="22689"/>
  <c r="Q73" i="22689"/>
  <c r="Q74" i="22689"/>
  <c r="Q75" i="22689"/>
  <c r="Q76" i="22689"/>
  <c r="Q77" i="22689"/>
  <c r="Q78" i="22689"/>
  <c r="Q79" i="22689"/>
  <c r="Q80" i="22689"/>
  <c r="Q81" i="22689"/>
  <c r="Q82" i="22689"/>
  <c r="Q83" i="22689"/>
  <c r="Q84" i="22689"/>
  <c r="Q85" i="22689"/>
  <c r="Q86" i="22689"/>
  <c r="Q87" i="22689"/>
  <c r="Q88" i="22689"/>
  <c r="Q89" i="22689"/>
  <c r="Q90" i="22689"/>
  <c r="Q91" i="22689"/>
  <c r="Q92" i="22689"/>
  <c r="Q93" i="22689"/>
  <c r="Q94" i="22689"/>
  <c r="Q95" i="22689"/>
  <c r="Q96" i="22689"/>
  <c r="Q97" i="22689"/>
  <c r="Q98" i="22689"/>
  <c r="Q99" i="22689"/>
  <c r="Q100" i="22689"/>
  <c r="Q101" i="22689"/>
  <c r="Q102" i="22689"/>
  <c r="Q103" i="22689"/>
  <c r="Q104" i="22689"/>
  <c r="Q105" i="22689"/>
  <c r="Q106" i="22689"/>
  <c r="Q107" i="22689"/>
  <c r="Q108" i="22689"/>
  <c r="Q109" i="22689"/>
  <c r="Q110" i="22689"/>
  <c r="Q111" i="22689"/>
  <c r="Q112" i="22689"/>
  <c r="Q113" i="22689"/>
  <c r="Q114" i="22689"/>
  <c r="Q115" i="22689"/>
  <c r="Q116" i="22689"/>
  <c r="Q117" i="22689"/>
  <c r="Q118" i="22689"/>
  <c r="Q119" i="22689"/>
  <c r="Q120" i="22689"/>
  <c r="Q121" i="22689"/>
  <c r="Q122" i="22689"/>
  <c r="Q123" i="22689"/>
  <c r="Q124" i="22689"/>
  <c r="Q125" i="22689"/>
  <c r="Q126" i="22689"/>
  <c r="Q127" i="22689"/>
  <c r="Q128" i="22689"/>
  <c r="Q129" i="22689"/>
  <c r="Q130" i="22689"/>
  <c r="S13" i="1"/>
  <c r="I18" i="22689"/>
  <c r="Q18" i="22689"/>
  <c r="S31" i="1"/>
  <c r="I35" i="22689"/>
  <c r="G16" i="22689"/>
  <c r="G17" i="22689"/>
  <c r="G15" i="22689"/>
  <c r="G21" i="22689"/>
  <c r="G22" i="22689"/>
  <c r="G31" i="22689"/>
  <c r="G32" i="22689"/>
  <c r="H29" i="1"/>
  <c r="I29" i="1"/>
  <c r="J29" i="1"/>
  <c r="K29" i="1"/>
  <c r="L29" i="1"/>
  <c r="M29" i="1"/>
  <c r="N29" i="1"/>
  <c r="O29" i="1"/>
  <c r="P29" i="1"/>
  <c r="G29" i="1"/>
  <c r="I43" i="1"/>
  <c r="G52" i="22689"/>
  <c r="G51" i="22689"/>
  <c r="G48" i="22689"/>
  <c r="G46" i="22689"/>
  <c r="G42" i="22689"/>
  <c r="G41" i="22689"/>
  <c r="G39" i="22689"/>
  <c r="G40" i="22689"/>
  <c r="G23" i="22689"/>
  <c r="G20" i="22689"/>
  <c r="N20" i="22689"/>
  <c r="E41" i="22689"/>
  <c r="S37" i="1"/>
  <c r="I41" i="22689"/>
  <c r="E46" i="22689"/>
  <c r="E52" i="22689"/>
  <c r="E51" i="22689"/>
  <c r="E50" i="22689"/>
  <c r="E49" i="22689"/>
  <c r="E48" i="22689"/>
  <c r="E45" i="22689"/>
  <c r="E42" i="22689"/>
  <c r="E40" i="22689"/>
  <c r="E39" i="22689"/>
  <c r="E32" i="22689"/>
  <c r="E31" i="22689"/>
  <c r="E23" i="22689"/>
  <c r="E22" i="22689"/>
  <c r="E21" i="22689"/>
  <c r="E20" i="22689"/>
  <c r="E18" i="22689"/>
  <c r="E17" i="22689"/>
  <c r="E16" i="22689"/>
  <c r="E15" i="22689"/>
  <c r="E14" i="22689"/>
  <c r="E13" i="22689"/>
  <c r="E12" i="22689"/>
  <c r="S27" i="1"/>
  <c r="I33" i="1"/>
  <c r="I32" i="1"/>
  <c r="I26" i="1"/>
  <c r="S9" i="1"/>
  <c r="I14" i="22689"/>
  <c r="Q14" i="22689"/>
  <c r="R43" i="1"/>
  <c r="Q43" i="1"/>
  <c r="P43" i="1"/>
  <c r="O43" i="1"/>
  <c r="N43" i="1"/>
  <c r="M43" i="1"/>
  <c r="L43" i="1"/>
  <c r="K43" i="1"/>
  <c r="J43" i="1"/>
  <c r="H43" i="1"/>
  <c r="G43" i="1"/>
  <c r="S11" i="1"/>
  <c r="I16" i="22689"/>
  <c r="S12" i="1"/>
  <c r="T12" i="1"/>
  <c r="S15" i="1"/>
  <c r="I20" i="22689"/>
  <c r="Q20" i="22689"/>
  <c r="S16" i="1"/>
  <c r="T16" i="1"/>
  <c r="S17" i="1"/>
  <c r="I21" i="22689"/>
  <c r="S18" i="1"/>
  <c r="I22" i="22689"/>
  <c r="Q22" i="22689"/>
  <c r="S19" i="1"/>
  <c r="T19" i="1"/>
  <c r="S20" i="1"/>
  <c r="T20" i="1"/>
  <c r="S8" i="1"/>
  <c r="I13" i="22689"/>
  <c r="S22" i="1"/>
  <c r="S21" i="1"/>
  <c r="R10" i="1"/>
  <c r="Q21" i="1"/>
  <c r="Q10" i="1"/>
  <c r="Q6" i="1"/>
  <c r="P21" i="1"/>
  <c r="P10" i="1"/>
  <c r="P6" i="1"/>
  <c r="O21" i="1"/>
  <c r="O10" i="1"/>
  <c r="N21" i="1"/>
  <c r="N10" i="1"/>
  <c r="M21" i="1"/>
  <c r="M10" i="1"/>
  <c r="L21" i="1"/>
  <c r="L10" i="1"/>
  <c r="K21" i="1"/>
  <c r="K10" i="1"/>
  <c r="J21" i="1"/>
  <c r="J10" i="1"/>
  <c r="I21" i="1"/>
  <c r="I10" i="1"/>
  <c r="H21" i="1"/>
  <c r="H10" i="1"/>
  <c r="G14" i="1"/>
  <c r="G21" i="1"/>
  <c r="G10" i="1"/>
  <c r="F21" i="1"/>
  <c r="G24" i="22689"/>
  <c r="F10" i="1"/>
  <c r="F6" i="1"/>
  <c r="F5" i="1" s="1"/>
  <c r="T5" i="1" s="1"/>
  <c r="T41" i="1"/>
  <c r="S42" i="1"/>
  <c r="T42" i="1"/>
  <c r="S28" i="1"/>
  <c r="I32" i="22689"/>
  <c r="N32" i="22689"/>
  <c r="N29" i="22689" s="1"/>
  <c r="G33" i="1"/>
  <c r="G32" i="1"/>
  <c r="H33" i="1"/>
  <c r="H32" i="1"/>
  <c r="J33" i="1"/>
  <c r="J32" i="1"/>
  <c r="K33" i="1"/>
  <c r="K32" i="1"/>
  <c r="L33" i="1"/>
  <c r="L32" i="1"/>
  <c r="L26" i="1"/>
  <c r="M33" i="1"/>
  <c r="M32" i="1"/>
  <c r="N33" i="1"/>
  <c r="N32" i="1"/>
  <c r="N26" i="1"/>
  <c r="O33" i="1"/>
  <c r="O32" i="1"/>
  <c r="P33" i="1"/>
  <c r="P32" i="1"/>
  <c r="Q33" i="1"/>
  <c r="Q32" i="1"/>
  <c r="E33" i="22689"/>
  <c r="G14" i="22689"/>
  <c r="F33" i="1"/>
  <c r="F32" i="1"/>
  <c r="F43" i="1"/>
  <c r="S44" i="1"/>
  <c r="T44" i="1"/>
  <c r="T43" i="1"/>
  <c r="S38" i="1"/>
  <c r="I42" i="22689"/>
  <c r="S35" i="1"/>
  <c r="I39" i="22689"/>
  <c r="S36" i="1"/>
  <c r="T36" i="1"/>
  <c r="S34" i="1"/>
  <c r="I38" i="22689"/>
  <c r="S30" i="1"/>
  <c r="I34" i="22689"/>
  <c r="S48" i="1"/>
  <c r="S47" i="1"/>
  <c r="I51" i="22689"/>
  <c r="Q51" i="22689"/>
  <c r="S46" i="1"/>
  <c r="I50" i="22689"/>
  <c r="N50" i="22689"/>
  <c r="E38" i="22689"/>
  <c r="S23" i="1"/>
  <c r="T23" i="1"/>
  <c r="S45" i="1"/>
  <c r="I49" i="22689"/>
  <c r="Q49" i="22689"/>
  <c r="K47" i="22689"/>
  <c r="K37" i="22689"/>
  <c r="K36" i="22689"/>
  <c r="K29" i="22689"/>
  <c r="K12" i="22689"/>
  <c r="K15" i="22689"/>
  <c r="K10" i="22689"/>
  <c r="K8" i="22689"/>
  <c r="K19" i="22689"/>
  <c r="G12" i="22689"/>
  <c r="E19" i="22689"/>
  <c r="T27" i="1"/>
  <c r="T28" i="1"/>
  <c r="T30" i="1"/>
  <c r="T29" i="1"/>
  <c r="T9" i="1"/>
  <c r="T13" i="1"/>
  <c r="M26" i="1"/>
  <c r="G26" i="1"/>
  <c r="J26" i="1"/>
  <c r="H26" i="1"/>
  <c r="K26" i="1"/>
  <c r="T22" i="1"/>
  <c r="T21" i="1"/>
  <c r="I23" i="22689"/>
  <c r="T18" i="1"/>
  <c r="G6" i="1"/>
  <c r="G5" i="1"/>
  <c r="T15" i="1"/>
  <c r="K6" i="1"/>
  <c r="M6" i="1"/>
  <c r="I24" i="22689"/>
  <c r="E24" i="22689"/>
  <c r="E54" i="22689"/>
  <c r="E53" i="22689"/>
  <c r="I25" i="22689"/>
  <c r="I6" i="1"/>
  <c r="J6" i="1"/>
  <c r="L6" i="1"/>
  <c r="N6" i="1"/>
  <c r="T45" i="1"/>
  <c r="H6" i="1"/>
  <c r="N14" i="22689"/>
  <c r="Q24" i="22689"/>
  <c r="Q23" i="22689"/>
  <c r="Q45" i="22689"/>
  <c r="N25" i="22689"/>
  <c r="Q25" i="22689"/>
  <c r="G50" i="1"/>
  <c r="N45" i="22689"/>
  <c r="H23" i="1"/>
  <c r="H5" i="1"/>
  <c r="H50" i="1"/>
  <c r="G25" i="1"/>
  <c r="I23" i="1"/>
  <c r="I5" i="1"/>
  <c r="I50" i="1"/>
  <c r="H25" i="1"/>
  <c r="J23" i="1"/>
  <c r="J5" i="1"/>
  <c r="J50" i="1"/>
  <c r="I25" i="1"/>
  <c r="K23" i="1"/>
  <c r="K5" i="1"/>
  <c r="K50" i="1"/>
  <c r="J25" i="1"/>
  <c r="K25" i="1"/>
  <c r="L23" i="1"/>
  <c r="L5" i="1"/>
  <c r="L50" i="1"/>
  <c r="L25" i="1"/>
  <c r="M23" i="1"/>
  <c r="M5" i="1"/>
  <c r="M50" i="1"/>
  <c r="M25" i="1"/>
  <c r="N23" i="1"/>
  <c r="N5" i="1"/>
  <c r="N50" i="1"/>
  <c r="O23" i="1"/>
  <c r="N25" i="1"/>
  <c r="R33" i="1"/>
  <c r="R32" i="1"/>
  <c r="K55" i="22689"/>
  <c r="K27" i="22689"/>
  <c r="N22" i="22689"/>
  <c r="Q50" i="22689"/>
  <c r="G19" i="22689"/>
  <c r="N23" i="22689"/>
  <c r="G47" i="22689"/>
  <c r="E47" i="22689"/>
  <c r="E29" i="22689"/>
  <c r="N24" i="22689"/>
  <c r="N35" i="22689"/>
  <c r="N49" i="22689"/>
  <c r="N51" i="22689"/>
  <c r="N43" i="22689"/>
  <c r="G37" i="22689"/>
  <c r="G36" i="22689"/>
  <c r="F26" i="1"/>
  <c r="N44" i="22689"/>
  <c r="S43" i="1"/>
  <c r="R26" i="1"/>
  <c r="E37" i="22689"/>
  <c r="E36" i="22689"/>
  <c r="E10" i="22689"/>
  <c r="R6" i="1"/>
  <c r="I54" i="22689"/>
  <c r="P54" i="22689"/>
  <c r="I52" i="22689"/>
  <c r="T48" i="1"/>
  <c r="Q26" i="1"/>
  <c r="I46" i="22689"/>
  <c r="I48" i="22689"/>
  <c r="Q48" i="22689"/>
  <c r="N48" i="22689"/>
  <c r="Q42" i="22689"/>
  <c r="N42" i="22689"/>
  <c r="T38" i="1"/>
  <c r="T37" i="1"/>
  <c r="T35" i="1"/>
  <c r="P26" i="1"/>
  <c r="S32" i="1"/>
  <c r="T34" i="1"/>
  <c r="P34" i="22689"/>
  <c r="I33" i="22689"/>
  <c r="Q33" i="22689"/>
  <c r="S29" i="1"/>
  <c r="S26" i="1"/>
  <c r="N18" i="22689"/>
  <c r="I17" i="22689"/>
  <c r="N17" i="22689"/>
  <c r="T11" i="1"/>
  <c r="T10" i="1"/>
  <c r="G10" i="22689"/>
  <c r="G8" i="22689"/>
  <c r="P42" i="22689"/>
  <c r="N41" i="22689"/>
  <c r="Q41" i="22689"/>
  <c r="P41" i="22689"/>
  <c r="I40" i="22689"/>
  <c r="I37" i="22689"/>
  <c r="S33" i="1"/>
  <c r="P39" i="22689"/>
  <c r="Q39" i="22689"/>
  <c r="N39" i="22689"/>
  <c r="Q38" i="22689"/>
  <c r="N38" i="22689"/>
  <c r="P38" i="22689"/>
  <c r="O26" i="1"/>
  <c r="O50" i="1"/>
  <c r="P23" i="1"/>
  <c r="P5" i="1"/>
  <c r="N34" i="22689"/>
  <c r="Q32" i="22689"/>
  <c r="P32" i="22689"/>
  <c r="Q31" i="22689"/>
  <c r="N21" i="22689"/>
  <c r="N19" i="22689"/>
  <c r="Q21" i="22689"/>
  <c r="I19" i="22689"/>
  <c r="Q19" i="22689"/>
  <c r="T17" i="1"/>
  <c r="T14" i="1"/>
  <c r="S14" i="1"/>
  <c r="P18" i="22689"/>
  <c r="P16" i="22689"/>
  <c r="Q16" i="22689"/>
  <c r="N16" i="22689"/>
  <c r="S10" i="1"/>
  <c r="N13" i="22689"/>
  <c r="N12" i="22689"/>
  <c r="I12" i="22689"/>
  <c r="P13" i="22689"/>
  <c r="Q13" i="22689"/>
  <c r="T8" i="1"/>
  <c r="T7" i="1"/>
  <c r="S7" i="1"/>
  <c r="P31" i="22689"/>
  <c r="N31" i="22689"/>
  <c r="G29" i="22689"/>
  <c r="I47" i="22689"/>
  <c r="P47" i="22689"/>
  <c r="I53" i="22689"/>
  <c r="P53" i="22689"/>
  <c r="Q54" i="22689"/>
  <c r="N54" i="22689"/>
  <c r="N53" i="22689"/>
  <c r="P52" i="22689"/>
  <c r="Q52" i="22689"/>
  <c r="N52" i="22689"/>
  <c r="N46" i="22689"/>
  <c r="Q46" i="22689"/>
  <c r="T33" i="1"/>
  <c r="T32" i="1"/>
  <c r="T26" i="1"/>
  <c r="Q17" i="22689"/>
  <c r="I15" i="22689"/>
  <c r="I10" i="22689"/>
  <c r="N15" i="22689"/>
  <c r="N10" i="22689"/>
  <c r="N8" i="22689"/>
  <c r="P17" i="22689"/>
  <c r="N47" i="22689"/>
  <c r="P50" i="1"/>
  <c r="Q23" i="1"/>
  <c r="Q5" i="1"/>
  <c r="Q50" i="1"/>
  <c r="Q25" i="1"/>
  <c r="P33" i="22689"/>
  <c r="N33" i="22689"/>
  <c r="N40" i="22689"/>
  <c r="N37" i="22689"/>
  <c r="N36" i="22689"/>
  <c r="P40" i="22689"/>
  <c r="Q40" i="22689"/>
  <c r="I36" i="22689"/>
  <c r="Q37" i="22689"/>
  <c r="P37" i="22689"/>
  <c r="O25" i="1"/>
  <c r="S6" i="1"/>
  <c r="Q15" i="22689"/>
  <c r="Q12" i="22689"/>
  <c r="Q47" i="22689"/>
  <c r="P15" i="22689"/>
  <c r="Q53" i="22689"/>
  <c r="R23" i="1"/>
  <c r="R5" i="1"/>
  <c r="R50" i="1"/>
  <c r="R25" i="1"/>
  <c r="P25" i="1"/>
  <c r="Q36" i="22689"/>
  <c r="P36" i="22689"/>
  <c r="S5" i="1"/>
  <c r="T6" i="1"/>
  <c r="I8" i="22689"/>
  <c r="Q10" i="22689"/>
  <c r="P10" i="22689"/>
  <c r="I55" i="22689"/>
  <c r="I27" i="22689"/>
  <c r="Q27" i="22689"/>
  <c r="E25" i="22689"/>
  <c r="E8" i="22689"/>
  <c r="E55" i="22689"/>
  <c r="E27" i="22689"/>
  <c r="Q29" i="22689"/>
  <c r="P29" i="22689"/>
  <c r="S50" i="1"/>
  <c r="S25" i="1"/>
  <c r="Q55" i="22689"/>
  <c r="F50" i="1" l="1"/>
  <c r="T50" i="1"/>
  <c r="T25" i="1" s="1"/>
  <c r="G55" i="22689"/>
  <c r="F25" i="1"/>
  <c r="G27" i="22689" l="1"/>
  <c r="N55" i="22689"/>
  <c r="N27" i="22689" s="1"/>
  <c r="Q8" i="22689" s="1"/>
</calcChain>
</file>

<file path=xl/sharedStrings.xml><?xml version="1.0" encoding="utf-8"?>
<sst xmlns="http://schemas.openxmlformats.org/spreadsheetml/2006/main" count="179" uniqueCount="114">
  <si>
    <t>SUB.</t>
  </si>
  <si>
    <t>TÍT.</t>
  </si>
  <si>
    <t>ÍTEM</t>
  </si>
  <si>
    <t>DENOMINACIÓN</t>
  </si>
  <si>
    <t>I N G R E S O S</t>
  </si>
  <si>
    <t>01</t>
  </si>
  <si>
    <t>INGRESOS DE OPERACIÓN</t>
  </si>
  <si>
    <t>02</t>
  </si>
  <si>
    <t>03</t>
  </si>
  <si>
    <t>04</t>
  </si>
  <si>
    <t>06</t>
  </si>
  <si>
    <t xml:space="preserve">SALDO INICIAL DE CAJA </t>
  </si>
  <si>
    <t xml:space="preserve">G A S T O S </t>
  </si>
  <si>
    <t>GASTOS</t>
  </si>
  <si>
    <t>GASTOS EN PERSONAL</t>
  </si>
  <si>
    <t>05</t>
  </si>
  <si>
    <t>BIENES Y SERVICIOS DE CONSUMO</t>
  </si>
  <si>
    <t xml:space="preserve">PRESTACIONES PREVISIONALES </t>
  </si>
  <si>
    <t>TRANSFERENCIAS CORRIENTES</t>
  </si>
  <si>
    <t>Transferencias Sector Privado</t>
  </si>
  <si>
    <t>INVERSION REAL</t>
  </si>
  <si>
    <t>SALDO FINAL DE CAJA</t>
  </si>
  <si>
    <t>Presupuesto</t>
  </si>
  <si>
    <t>Vehículos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</si>
  <si>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</si>
  <si>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</si>
  <si>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</si>
  <si>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</si>
  <si>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</si>
  <si>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</si>
  <si>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</si>
  <si>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</si>
  <si>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</si>
  <si>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</si>
  <si>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</si>
  <si>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</si>
  <si>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ASIG.</t>
  </si>
  <si>
    <t>INGRESOS</t>
  </si>
  <si>
    <t>Otros</t>
  </si>
  <si>
    <t xml:space="preserve">TRANSFERENCIAS </t>
  </si>
  <si>
    <t>004</t>
  </si>
  <si>
    <t>Mobiliario y otros</t>
  </si>
  <si>
    <t>Miles de $</t>
  </si>
  <si>
    <t>Diferencia</t>
  </si>
  <si>
    <t>Anual</t>
  </si>
  <si>
    <t>07</t>
  </si>
  <si>
    <t>I N G R E S O S + SALDO INICIAL CAJA</t>
  </si>
  <si>
    <t>G A S T O S  + SALDO FINAL CAJA</t>
  </si>
  <si>
    <t>EJEC. ACUMULADA</t>
  </si>
  <si>
    <t>Otros organismos s. publico CORFO</t>
  </si>
  <si>
    <t>08</t>
  </si>
  <si>
    <t>OTROS INGRESOS CORRIENTES</t>
  </si>
  <si>
    <t>Recuperaciones y reembolsos licencias médicas</t>
  </si>
  <si>
    <t>09</t>
  </si>
  <si>
    <t>APORTE FISCAL</t>
  </si>
  <si>
    <t>VENTA DE ACTIVOS NO FINANCIEROS</t>
  </si>
  <si>
    <t>Terrenos</t>
  </si>
  <si>
    <t>Edificios</t>
  </si>
  <si>
    <t>Mobiliario y Otros</t>
  </si>
  <si>
    <t>Máquinas y Equipos</t>
  </si>
  <si>
    <t>10</t>
  </si>
  <si>
    <t>RECUPERACION DE PRESTAMOS</t>
  </si>
  <si>
    <t>Ingresos por Percibir</t>
  </si>
  <si>
    <t>PRESTACIONES DE SEGURIDAD SOCIAL</t>
  </si>
  <si>
    <t>Prestaciones Previsionales</t>
  </si>
  <si>
    <t>Equipos Informáticos</t>
  </si>
  <si>
    <t>Programas Informáticos</t>
  </si>
  <si>
    <t>SERVICIO DE LA DEUDA</t>
  </si>
  <si>
    <t>Deuda Flotante</t>
  </si>
  <si>
    <t>Recuperación y Reembolsos por Licencias Médicas</t>
  </si>
  <si>
    <t>ADQUISICION DE ACTIVOS FISICOS</t>
  </si>
  <si>
    <t>Mobiliarios y Otros</t>
  </si>
  <si>
    <t>SERVICIO A LA DEUDA (Deuda Flotante)</t>
  </si>
  <si>
    <r>
      <t>BIENES Y SERVICIOS DE CONSUMO</t>
    </r>
    <r>
      <rPr>
        <b/>
        <vertAlign val="superscript"/>
        <sz val="12"/>
        <color indexed="8"/>
        <rFont val="Times New Roman"/>
        <family val="1"/>
      </rPr>
      <t xml:space="preserve"> </t>
    </r>
  </si>
  <si>
    <t>Transferencias al Sector Privado</t>
  </si>
  <si>
    <t>LEY PRESUP</t>
  </si>
  <si>
    <t>SALDO</t>
  </si>
  <si>
    <t>TRANSFERENCIAS</t>
  </si>
  <si>
    <t>Corfo</t>
  </si>
  <si>
    <t>Terreno</t>
  </si>
  <si>
    <t>Otros Activos no financieros</t>
  </si>
  <si>
    <t>Otros Activos no Financieros</t>
  </si>
  <si>
    <t>EJECUCIÓN</t>
  </si>
  <si>
    <t>MENSUAL</t>
  </si>
  <si>
    <t>Ejecución</t>
  </si>
  <si>
    <t>%</t>
  </si>
  <si>
    <t>DEVENGADO</t>
  </si>
  <si>
    <t>VIGENTE (1)</t>
  </si>
  <si>
    <t>(2)</t>
  </si>
  <si>
    <t>Devoluciones</t>
  </si>
  <si>
    <t>Cumplimiento S. Ejecutoriada</t>
  </si>
  <si>
    <t>Prestaciones Sociales del Empleador</t>
  </si>
  <si>
    <t xml:space="preserve">Programa Mejoramiento Competitividad de la MIPE                                                                                                                                                                                                           </t>
  </si>
  <si>
    <t xml:space="preserve">Programa Emprendedores                                                                                                                                                                                                                                    </t>
  </si>
  <si>
    <t xml:space="preserve">Programa Dirigido a Grupos de Empresas Asociatividad                                                                                                                                                                                                      </t>
  </si>
  <si>
    <t xml:space="preserve">Programa Desarrollo Empresarial en los Territorios                                                                                                                                                                                                        </t>
  </si>
  <si>
    <t xml:space="preserve">Programas Especiales                                                                                                                                                                                                                                      </t>
  </si>
  <si>
    <t>(M$)  AL 31 DE ENERO 2016</t>
  </si>
  <si>
    <t>Programa Mejoramiento Competitividad de la MIPE</t>
  </si>
  <si>
    <t>Programa Emprendedores</t>
  </si>
  <si>
    <t>Programa Dirigido a Grupos de Empresas Asociatividad</t>
  </si>
  <si>
    <t>Programa Desarrollo Empresarial en los Territorios</t>
  </si>
  <si>
    <t>Programas Especiales</t>
  </si>
  <si>
    <t xml:space="preserve"> (1) - (2) - (3)</t>
  </si>
  <si>
    <t>(3)</t>
  </si>
  <si>
    <t xml:space="preserve">INGRESOS AL FISCOS </t>
  </si>
  <si>
    <t>Otros Ingresos al Fisco</t>
  </si>
  <si>
    <t>INGRESOS AL FISCO</t>
  </si>
  <si>
    <t xml:space="preserve">Otros Ingresos al Fisco </t>
  </si>
  <si>
    <t>Año 2019</t>
  </si>
  <si>
    <t>Ejecución Mensual año 2019</t>
  </si>
  <si>
    <t>SEPT</t>
  </si>
  <si>
    <t>(M$)  AL 31 DE DICIEMBRE DE 2019</t>
  </si>
  <si>
    <t>INFORME DE EJECUCION AÑO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</si>
</sst>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\ _P_t_s_-;\-* #,##0\ _P_t_s_-;_-* &quot;-&quot;\ _P_t_s_-;_-@_-"/>
    <numFmt numFmtId="165" formatCode="###,###,"/>
    <numFmt numFmtId="166" formatCode="0.0%"/>
    <numFmt numFmtId="167" formatCode="###,###.000,"/>
    <numFmt numFmtId="168" formatCode="#,##0.0000000"/>
  </numFmts>
  <fonts count="37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.0500000000000007"/>
      <name val="Times New Roman"/>
      <family val="1"/>
    </font>
    <font>
      <sz val="10"/>
      <name val="Arial"/>
      <family val="2"/>
    </font>
    <font>
      <b/>
      <sz val="12"/>
      <color indexed="8"/>
      <name val="Times New Roman"/>
      <family val="1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sz val="10"/>
      <name val="Times New Roman"/>
      <family val="1"/>
    </font>
    <font>
      <b/>
      <sz val="8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10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8"/>
      <name val="Arial"/>
      <family val="2"/>
    </font>
    <font>
      <sz val="8"/>
      <color indexed="8"/>
      <name val="Times New Roman"/>
      <family val="1"/>
    </font>
    <font>
      <b/>
      <sz val="10"/>
      <color indexed="10"/>
      <name val="Times New Roman"/>
      <family val="1"/>
    </font>
    <font>
      <b/>
      <sz val="12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Times New Roman"/>
      <family val="1"/>
    </font>
    <font>
      <sz val="12"/>
      <name val="MS Sans Serif"/>
      <family val="2"/>
    </font>
    <font>
      <sz val="12"/>
      <name val="Arial"/>
      <family val="2"/>
    </font>
    <font>
      <b/>
      <sz val="12"/>
      <color indexed="8"/>
      <name val="Times New Roman"/>
      <family val="1"/>
    </font>
    <font>
      <sz val="12"/>
      <name val="Times New Roman"/>
      <family val="1"/>
    </font>
    <font>
      <b/>
      <vertAlign val="superscript"/>
      <sz val="12"/>
      <color indexed="8"/>
      <name val="Times New Roman"/>
      <family val="1"/>
    </font>
    <font>
      <b/>
      <sz val="12"/>
      <name val="Arial"/>
      <family val="2"/>
    </font>
    <font>
      <sz val="10"/>
      <name val="MS Sans Serif"/>
      <family val="2"/>
    </font>
    <font>
      <b/>
      <sz val="10"/>
      <name val="Times New Roman"/>
      <family val="1"/>
    </font>
    <font>
      <b/>
      <sz val="9"/>
      <color indexed="8"/>
      <name val="Times New Roman"/>
      <family val="1"/>
    </font>
    <font>
      <b/>
      <sz val="9"/>
      <name val="Times New Roman"/>
      <family val="1"/>
    </font>
    <font>
      <b/>
      <sz val="11"/>
      <name val="Times New Roman"/>
      <family val="1"/>
    </font>
    <font>
      <sz val="11"/>
      <name val="MS Sans Serif"/>
      <family val="2"/>
    </font>
    <font>
      <sz val="11"/>
      <name val="Times New Roman"/>
      <family val="1"/>
    </font>
    <font>
      <b/>
      <sz val="11"/>
      <color indexed="8"/>
      <name val="Times New Roman"/>
      <family val="1"/>
    </font>
    <font>
      <sz val="12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2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22"/>
      </bottom>
      <diagonal/>
    </border>
    <border>
      <left/>
      <right style="medium">
        <color indexed="64"/>
      </right>
      <top style="thin">
        <color indexed="22"/>
      </top>
      <bottom style="thin">
        <color indexed="22"/>
      </bottom>
      <diagonal/>
    </border>
    <border>
      <left/>
      <right style="medium">
        <color indexed="8"/>
      </right>
      <top style="thin">
        <color indexed="22"/>
      </top>
      <bottom style="thin">
        <color indexed="22"/>
      </bottom>
      <diagonal/>
    </border>
    <border>
      <left style="medium">
        <color indexed="22"/>
      </left>
      <right/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/>
      <right style="medium">
        <color indexed="22"/>
      </right>
      <top style="medium">
        <color indexed="22"/>
      </top>
      <bottom/>
      <diagonal/>
    </border>
    <border>
      <left style="thin">
        <color indexed="22"/>
      </left>
      <right/>
      <top style="medium">
        <color indexed="64"/>
      </top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/>
      <diagonal/>
    </border>
    <border>
      <left style="medium">
        <color indexed="22"/>
      </left>
      <right/>
      <top/>
      <bottom/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medium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medium">
        <color indexed="22"/>
      </left>
      <right style="medium">
        <color indexed="22"/>
      </right>
      <top/>
      <bottom/>
      <diagonal/>
    </border>
    <border>
      <left style="medium">
        <color indexed="22"/>
      </left>
      <right style="thin">
        <color indexed="22"/>
      </right>
      <top/>
      <bottom style="medium">
        <color indexed="22"/>
      </bottom>
      <diagonal/>
    </border>
    <border>
      <left style="thin">
        <color indexed="22"/>
      </left>
      <right style="thin">
        <color indexed="22"/>
      </right>
      <top/>
      <bottom style="medium">
        <color indexed="22"/>
      </bottom>
      <diagonal/>
    </border>
    <border>
      <left style="thin">
        <color indexed="22"/>
      </left>
      <right style="medium">
        <color indexed="22"/>
      </right>
      <top/>
      <bottom style="medium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22"/>
      </right>
      <top/>
      <bottom style="medium">
        <color indexed="64"/>
      </bottom>
      <diagonal/>
    </border>
    <border>
      <left style="medium">
        <color indexed="22"/>
      </left>
      <right style="medium">
        <color indexed="22"/>
      </right>
      <top/>
      <bottom style="medium">
        <color indexed="22"/>
      </bottom>
      <diagonal/>
    </border>
    <border>
      <left style="medium">
        <color indexed="22"/>
      </left>
      <right style="thin">
        <color indexed="22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22"/>
      </right>
      <top style="medium">
        <color indexed="64"/>
      </top>
      <bottom/>
      <diagonal/>
    </border>
    <border>
      <left style="medium">
        <color indexed="22"/>
      </left>
      <right style="thin">
        <color indexed="22"/>
      </right>
      <top style="medium">
        <color auto="1"/>
      </top>
      <bottom/>
      <diagonal/>
    </border>
    <border>
      <left style="thin">
        <color indexed="22"/>
      </left>
      <right style="thin">
        <color indexed="22"/>
      </right>
      <top style="medium">
        <color auto="1"/>
      </top>
      <bottom/>
      <diagonal/>
    </border>
  </borders>
  <cellStyleXfs count="7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0" fontId="3" fillId="0" borderId="0">
      <alignment horizontal="right"/>
      <protection locked="0"/>
    </xf>
    <xf numFmtId="0" fontId="2" fillId="0" borderId="0"/>
    <xf numFmtId="0" fontId="28" fillId="0" borderId="0"/>
    <xf numFmtId="0" fontId="1" fillId="0" borderId="0"/>
  </cellStyleXfs>
  <cellXfs count="278">
    <xf numFmtId="0" fontId="0" fillId="0" borderId="0" xfId="0"/>
    <xf numFmtId="0" fontId="4" fillId="0" borderId="0" xfId="2"/>
    <xf numFmtId="3" fontId="9" fillId="0" borderId="0" xfId="1" applyNumberFormat="1" applyFont="1" applyFill="1" applyBorder="1" applyAlignment="1" applyProtection="1">
      <alignment horizontal="center"/>
      <protection locked="0"/>
    </xf>
    <xf numFmtId="0" fontId="14" fillId="0" borderId="0" xfId="2" applyFont="1"/>
    <xf numFmtId="3" fontId="10" fillId="0" borderId="0" xfId="2" applyNumberFormat="1" applyFont="1" applyFill="1" applyBorder="1" applyProtection="1">
      <protection locked="0"/>
    </xf>
    <xf numFmtId="0" fontId="17" fillId="0" borderId="0" xfId="2" applyFont="1" applyAlignment="1">
      <alignment horizontal="centerContinuous"/>
    </xf>
    <xf numFmtId="0" fontId="4" fillId="0" borderId="0" xfId="2" applyAlignment="1">
      <alignment horizontal="centerContinuous"/>
    </xf>
    <xf numFmtId="3" fontId="10" fillId="0" borderId="0" xfId="2" applyNumberFormat="1" applyFont="1" applyFill="1" applyBorder="1" applyAlignment="1" applyProtection="1">
      <alignment horizontal="centerContinuous"/>
      <protection locked="0"/>
    </xf>
    <xf numFmtId="3" fontId="10" fillId="0" borderId="1" xfId="2" applyNumberFormat="1" applyFont="1" applyFill="1" applyBorder="1" applyProtection="1">
      <protection locked="0"/>
    </xf>
    <xf numFmtId="0" fontId="18" fillId="0" borderId="0" xfId="2" applyFont="1" applyAlignment="1">
      <alignment horizontal="centerContinuous"/>
    </xf>
    <xf numFmtId="3" fontId="9" fillId="0" borderId="0" xfId="2" applyNumberFormat="1" applyFont="1" applyFill="1" applyBorder="1" applyAlignment="1" applyProtection="1">
      <alignment horizontal="center"/>
      <protection locked="0"/>
    </xf>
    <xf numFmtId="3" fontId="13" fillId="0" borderId="0" xfId="2" applyNumberFormat="1" applyFont="1" applyFill="1" applyBorder="1" applyProtection="1">
      <protection locked="0"/>
    </xf>
    <xf numFmtId="3" fontId="13" fillId="2" borderId="0" xfId="1" applyNumberFormat="1" applyFont="1" applyFill="1" applyBorder="1" applyAlignment="1" applyProtection="1">
      <alignment horizontal="right"/>
      <protection locked="0"/>
    </xf>
    <xf numFmtId="3" fontId="13" fillId="2" borderId="0" xfId="2" applyNumberFormat="1" applyFont="1" applyFill="1" applyBorder="1" applyProtection="1">
      <protection locked="0"/>
    </xf>
    <xf numFmtId="3" fontId="13" fillId="0" borderId="1" xfId="2" applyNumberFormat="1" applyFont="1" applyFill="1" applyBorder="1" applyProtection="1">
      <protection locked="0"/>
    </xf>
    <xf numFmtId="3" fontId="13" fillId="0" borderId="0" xfId="1" applyNumberFormat="1" applyFont="1" applyFill="1" applyBorder="1" applyAlignment="1" applyProtection="1">
      <alignment horizontal="right"/>
      <protection locked="0"/>
    </xf>
    <xf numFmtId="3" fontId="13" fillId="0" borderId="0" xfId="2" applyNumberFormat="1" applyFont="1" applyFill="1" applyBorder="1" applyAlignment="1" applyProtection="1">
      <protection locked="0"/>
    </xf>
    <xf numFmtId="165" fontId="10" fillId="0" borderId="1" xfId="2" applyNumberFormat="1" applyFont="1" applyFill="1" applyBorder="1" applyProtection="1">
      <protection locked="0"/>
    </xf>
    <xf numFmtId="3" fontId="13" fillId="0" borderId="0" xfId="2" applyNumberFormat="1" applyFont="1" applyFill="1" applyBorder="1" applyAlignment="1" applyProtection="1">
      <alignment horizontal="right"/>
      <protection locked="0"/>
    </xf>
    <xf numFmtId="3" fontId="12" fillId="0" borderId="0" xfId="2" applyNumberFormat="1" applyFont="1" applyFill="1" applyBorder="1" applyAlignment="1" applyProtection="1">
      <alignment horizontal="center"/>
      <protection locked="0"/>
    </xf>
    <xf numFmtId="3" fontId="13" fillId="0" borderId="1" xfId="2" applyNumberFormat="1" applyFont="1" applyFill="1" applyBorder="1" applyAlignment="1" applyProtection="1">
      <alignment horizontal="right"/>
      <protection locked="0"/>
    </xf>
    <xf numFmtId="3" fontId="13" fillId="0" borderId="1" xfId="1" applyNumberFormat="1" applyFont="1" applyFill="1" applyBorder="1" applyAlignment="1" applyProtection="1">
      <alignment horizontal="right"/>
      <protection locked="0"/>
    </xf>
    <xf numFmtId="3" fontId="12" fillId="0" borderId="1" xfId="2" applyNumberFormat="1" applyFont="1" applyFill="1" applyBorder="1" applyProtection="1">
      <protection locked="0"/>
    </xf>
    <xf numFmtId="3" fontId="7" fillId="0" borderId="1" xfId="2" applyNumberFormat="1" applyFont="1" applyFill="1" applyBorder="1" applyProtection="1">
      <protection locked="0"/>
    </xf>
    <xf numFmtId="3" fontId="11" fillId="0" borderId="1" xfId="2" applyNumberFormat="1" applyFont="1" applyFill="1" applyBorder="1" applyProtection="1">
      <protection locked="0"/>
    </xf>
    <xf numFmtId="0" fontId="4" fillId="0" borderId="0" xfId="2" applyFont="1"/>
    <xf numFmtId="165" fontId="13" fillId="0" borderId="2" xfId="2" applyNumberFormat="1" applyFont="1" applyFill="1" applyBorder="1" applyProtection="1">
      <protection locked="0"/>
    </xf>
    <xf numFmtId="165" fontId="16" fillId="0" borderId="2" xfId="2" applyNumberFormat="1" applyFont="1" applyFill="1" applyBorder="1" applyProtection="1">
      <protection locked="0"/>
    </xf>
    <xf numFmtId="165" fontId="16" fillId="0" borderId="3" xfId="0" applyNumberFormat="1" applyFont="1" applyFill="1" applyBorder="1" applyProtection="1">
      <protection locked="0"/>
    </xf>
    <xf numFmtId="0" fontId="4" fillId="0" borderId="0" xfId="2" applyFill="1" applyBorder="1"/>
    <xf numFmtId="0" fontId="20" fillId="0" borderId="0" xfId="2" applyFont="1"/>
    <xf numFmtId="0" fontId="0" fillId="0" borderId="0" xfId="0" applyFill="1" applyBorder="1"/>
    <xf numFmtId="0" fontId="23" fillId="0" borderId="0" xfId="2" applyFont="1"/>
    <xf numFmtId="0" fontId="27" fillId="0" borderId="0" xfId="2" applyFont="1"/>
    <xf numFmtId="0" fontId="28" fillId="0" borderId="0" xfId="0" applyFont="1"/>
    <xf numFmtId="3" fontId="29" fillId="0" borderId="1" xfId="2" applyNumberFormat="1" applyFont="1" applyFill="1" applyBorder="1" applyProtection="1">
      <protection locked="0"/>
    </xf>
    <xf numFmtId="3" fontId="7" fillId="0" borderId="0" xfId="2" applyNumberFormat="1" applyFont="1" applyFill="1" applyBorder="1" applyAlignment="1" applyProtection="1">
      <alignment horizontal="centerContinuous"/>
      <protection locked="0"/>
    </xf>
    <xf numFmtId="165" fontId="7" fillId="0" borderId="2" xfId="2" applyNumberFormat="1" applyFont="1" applyFill="1" applyBorder="1" applyProtection="1">
      <protection locked="0"/>
    </xf>
    <xf numFmtId="3" fontId="7" fillId="2" borderId="11" xfId="2" applyNumberFormat="1" applyFont="1" applyFill="1" applyBorder="1" applyAlignment="1" applyProtection="1">
      <alignment horizontal="center"/>
      <protection locked="0"/>
    </xf>
    <xf numFmtId="3" fontId="7" fillId="2" borderId="12" xfId="2" applyNumberFormat="1" applyFont="1" applyFill="1" applyBorder="1" applyAlignment="1" applyProtection="1">
      <alignment horizontal="center"/>
      <protection locked="0"/>
    </xf>
    <xf numFmtId="165" fontId="7" fillId="2" borderId="13" xfId="2" applyNumberFormat="1" applyFont="1" applyFill="1" applyBorder="1" applyProtection="1">
      <protection locked="0"/>
    </xf>
    <xf numFmtId="165" fontId="16" fillId="2" borderId="12" xfId="2" applyNumberFormat="1" applyFont="1" applyFill="1" applyBorder="1" applyProtection="1">
      <protection locked="0"/>
    </xf>
    <xf numFmtId="165" fontId="7" fillId="2" borderId="12" xfId="2" applyNumberFormat="1" applyFont="1" applyFill="1" applyBorder="1" applyProtection="1">
      <protection locked="0"/>
    </xf>
    <xf numFmtId="165" fontId="10" fillId="0" borderId="2" xfId="2" applyNumberFormat="1" applyFont="1" applyFill="1" applyBorder="1" applyProtection="1">
      <protection locked="0"/>
    </xf>
    <xf numFmtId="3" fontId="9" fillId="0" borderId="14" xfId="2" applyNumberFormat="1" applyFont="1" applyFill="1" applyBorder="1" applyAlignment="1" applyProtection="1">
      <alignment horizontal="center"/>
      <protection locked="0"/>
    </xf>
    <xf numFmtId="3" fontId="9" fillId="0" borderId="15" xfId="1" applyNumberFormat="1" applyFont="1" applyFill="1" applyBorder="1" applyAlignment="1" applyProtection="1">
      <alignment horizontal="right"/>
      <protection locked="0"/>
    </xf>
    <xf numFmtId="3" fontId="15" fillId="0" borderId="15" xfId="2" applyNumberFormat="1" applyFont="1" applyFill="1" applyBorder="1" applyProtection="1">
      <protection locked="0"/>
    </xf>
    <xf numFmtId="3" fontId="13" fillId="0" borderId="16" xfId="2" applyNumberFormat="1" applyFont="1" applyFill="1" applyBorder="1" applyAlignment="1" applyProtection="1">
      <protection locked="0"/>
    </xf>
    <xf numFmtId="3" fontId="13" fillId="0" borderId="9" xfId="2" applyNumberFormat="1" applyFont="1" applyFill="1" applyBorder="1" applyAlignment="1" applyProtection="1">
      <alignment horizontal="center"/>
      <protection locked="0"/>
    </xf>
    <xf numFmtId="3" fontId="10" fillId="0" borderId="3" xfId="2" applyNumberFormat="1" applyFont="1" applyFill="1" applyBorder="1" applyAlignment="1" applyProtection="1">
      <alignment horizontal="center"/>
      <protection locked="0"/>
    </xf>
    <xf numFmtId="3" fontId="10" fillId="0" borderId="17" xfId="2" applyNumberFormat="1" applyFont="1" applyFill="1" applyBorder="1" applyAlignment="1" applyProtection="1">
      <alignment horizontal="center"/>
      <protection locked="0"/>
    </xf>
    <xf numFmtId="3" fontId="13" fillId="0" borderId="18" xfId="2" quotePrefix="1" applyNumberFormat="1" applyFont="1" applyFill="1" applyBorder="1" applyAlignment="1" applyProtection="1">
      <alignment horizontal="center"/>
      <protection locked="0"/>
    </xf>
    <xf numFmtId="3" fontId="9" fillId="0" borderId="19" xfId="2" applyNumberFormat="1" applyFont="1" applyFill="1" applyBorder="1" applyAlignment="1" applyProtection="1">
      <alignment horizontal="center"/>
      <protection locked="0"/>
    </xf>
    <xf numFmtId="3" fontId="13" fillId="0" borderId="20" xfId="2" applyNumberFormat="1" applyFont="1" applyFill="1" applyBorder="1" applyAlignment="1" applyProtection="1">
      <alignment horizontal="center"/>
      <protection locked="0"/>
    </xf>
    <xf numFmtId="3" fontId="13" fillId="0" borderId="21" xfId="2" applyNumberFormat="1" applyFont="1" applyFill="1" applyBorder="1" applyAlignment="1" applyProtection="1">
      <alignment horizontal="center"/>
      <protection locked="0"/>
    </xf>
    <xf numFmtId="3" fontId="13" fillId="0" borderId="22" xfId="2" applyNumberFormat="1" applyFont="1" applyFill="1" applyBorder="1" applyAlignment="1" applyProtection="1">
      <alignment horizontal="center"/>
      <protection locked="0"/>
    </xf>
    <xf numFmtId="3" fontId="13" fillId="0" borderId="24" xfId="2" applyNumberFormat="1" applyFont="1" applyFill="1" applyBorder="1" applyAlignment="1" applyProtection="1">
      <alignment horizontal="center"/>
      <protection locked="0"/>
    </xf>
    <xf numFmtId="3" fontId="13" fillId="0" borderId="22" xfId="2" quotePrefix="1" applyNumberFormat="1" applyFont="1" applyFill="1" applyBorder="1" applyAlignment="1" applyProtection="1">
      <alignment horizontal="center"/>
      <protection locked="0"/>
    </xf>
    <xf numFmtId="3" fontId="13" fillId="0" borderId="25" xfId="2" quotePrefix="1" applyNumberFormat="1" applyFont="1" applyFill="1" applyBorder="1" applyAlignment="1" applyProtection="1">
      <alignment horizontal="center"/>
      <protection locked="0"/>
    </xf>
    <xf numFmtId="3" fontId="13" fillId="0" borderId="26" xfId="2" applyNumberFormat="1" applyFont="1" applyFill="1" applyBorder="1" applyAlignment="1" applyProtection="1">
      <alignment horizontal="center"/>
      <protection locked="0"/>
    </xf>
    <xf numFmtId="3" fontId="13" fillId="2" borderId="19" xfId="2" applyNumberFormat="1" applyFont="1" applyFill="1" applyBorder="1" applyAlignment="1" applyProtection="1">
      <alignment horizontal="right"/>
      <protection locked="0"/>
    </xf>
    <xf numFmtId="3" fontId="13" fillId="2" borderId="20" xfId="2" quotePrefix="1" applyNumberFormat="1" applyFont="1" applyFill="1" applyBorder="1" applyAlignment="1" applyProtection="1">
      <alignment horizontal="left"/>
      <protection locked="0"/>
    </xf>
    <xf numFmtId="165" fontId="13" fillId="2" borderId="0" xfId="0" applyNumberFormat="1" applyFont="1" applyFill="1" applyBorder="1" applyProtection="1">
      <protection locked="0"/>
    </xf>
    <xf numFmtId="165" fontId="13" fillId="2" borderId="21" xfId="2" applyNumberFormat="1" applyFont="1" applyFill="1" applyBorder="1" applyProtection="1">
      <protection locked="0"/>
    </xf>
    <xf numFmtId="165" fontId="13" fillId="2" borderId="22" xfId="2" applyNumberFormat="1" applyFont="1" applyFill="1" applyBorder="1" applyProtection="1">
      <protection locked="0"/>
    </xf>
    <xf numFmtId="165" fontId="13" fillId="2" borderId="24" xfId="2" applyNumberFormat="1" applyFont="1" applyFill="1" applyBorder="1" applyProtection="1">
      <protection locked="0"/>
    </xf>
    <xf numFmtId="165" fontId="13" fillId="2" borderId="25" xfId="2" applyNumberFormat="1" applyFont="1" applyFill="1" applyBorder="1" applyProtection="1">
      <protection locked="0"/>
    </xf>
    <xf numFmtId="165" fontId="13" fillId="2" borderId="26" xfId="2" applyNumberFormat="1" applyFont="1" applyFill="1" applyBorder="1" applyProtection="1">
      <protection locked="0"/>
    </xf>
    <xf numFmtId="3" fontId="13" fillId="0" borderId="21" xfId="2" applyNumberFormat="1" applyFont="1" applyFill="1" applyBorder="1" applyAlignment="1" applyProtection="1">
      <alignment horizontal="right"/>
      <protection locked="0"/>
    </xf>
    <xf numFmtId="3" fontId="13" fillId="0" borderId="22" xfId="1" applyNumberFormat="1" applyFont="1" applyFill="1" applyBorder="1" applyAlignment="1" applyProtection="1">
      <alignment horizontal="right"/>
      <protection locked="0"/>
    </xf>
    <xf numFmtId="3" fontId="13" fillId="0" borderId="22" xfId="2" applyNumberFormat="1" applyFont="1" applyFill="1" applyBorder="1" applyProtection="1">
      <protection locked="0"/>
    </xf>
    <xf numFmtId="3" fontId="13" fillId="0" borderId="23" xfId="2" applyNumberFormat="1" applyFont="1" applyFill="1" applyBorder="1" applyAlignment="1" applyProtection="1">
      <protection locked="0"/>
    </xf>
    <xf numFmtId="165" fontId="13" fillId="0" borderId="0" xfId="0" applyNumberFormat="1" applyFont="1" applyFill="1" applyBorder="1" applyProtection="1">
      <protection locked="0"/>
    </xf>
    <xf numFmtId="165" fontId="13" fillId="0" borderId="21" xfId="2" applyNumberFormat="1" applyFont="1" applyFill="1" applyBorder="1" applyProtection="1">
      <protection locked="0"/>
    </xf>
    <xf numFmtId="165" fontId="13" fillId="0" borderId="22" xfId="2" applyNumberFormat="1" applyFont="1" applyFill="1" applyBorder="1" applyProtection="1">
      <protection locked="0"/>
    </xf>
    <xf numFmtId="165" fontId="13" fillId="0" borderId="24" xfId="2" applyNumberFormat="1" applyFont="1" applyFill="1" applyBorder="1" applyProtection="1">
      <protection locked="0"/>
    </xf>
    <xf numFmtId="165" fontId="13" fillId="0" borderId="25" xfId="2" applyNumberFormat="1" applyFont="1" applyFill="1" applyBorder="1" applyProtection="1">
      <protection locked="0"/>
    </xf>
    <xf numFmtId="165" fontId="13" fillId="0" borderId="26" xfId="2" applyNumberFormat="1" applyFont="1" applyFill="1" applyBorder="1" applyProtection="1">
      <protection locked="0"/>
    </xf>
    <xf numFmtId="3" fontId="13" fillId="0" borderId="21" xfId="2" quotePrefix="1" applyNumberFormat="1" applyFont="1" applyFill="1" applyBorder="1" applyAlignment="1" applyProtection="1">
      <alignment horizontal="right"/>
      <protection locked="0"/>
    </xf>
    <xf numFmtId="3" fontId="13" fillId="0" borderId="22" xfId="1" quotePrefix="1" applyNumberFormat="1" applyFont="1" applyFill="1" applyBorder="1" applyAlignment="1" applyProtection="1">
      <alignment horizontal="right"/>
      <protection locked="0"/>
    </xf>
    <xf numFmtId="49" fontId="13" fillId="0" borderId="22" xfId="2" applyNumberFormat="1" applyFont="1" applyFill="1" applyBorder="1" applyProtection="1">
      <protection locked="0"/>
    </xf>
    <xf numFmtId="3" fontId="13" fillId="0" borderId="23" xfId="2" quotePrefix="1" applyNumberFormat="1" applyFont="1" applyFill="1" applyBorder="1" applyAlignment="1" applyProtection="1">
      <alignment horizontal="left"/>
      <protection locked="0"/>
    </xf>
    <xf numFmtId="165" fontId="16" fillId="0" borderId="0" xfId="0" applyNumberFormat="1" applyFont="1" applyFill="1" applyBorder="1" applyProtection="1">
      <protection locked="0"/>
    </xf>
    <xf numFmtId="165" fontId="6" fillId="0" borderId="21" xfId="2" applyNumberFormat="1" applyFont="1" applyFill="1" applyBorder="1" applyProtection="1">
      <protection locked="0"/>
    </xf>
    <xf numFmtId="165" fontId="6" fillId="0" borderId="22" xfId="2" applyNumberFormat="1" applyFont="1" applyFill="1" applyBorder="1" applyProtection="1">
      <protection locked="0"/>
    </xf>
    <xf numFmtId="165" fontId="6" fillId="0" borderId="23" xfId="2" applyNumberFormat="1" applyFont="1" applyFill="1" applyBorder="1" applyProtection="1">
      <protection locked="0"/>
    </xf>
    <xf numFmtId="165" fontId="6" fillId="0" borderId="24" xfId="2" applyNumberFormat="1" applyFont="1" applyFill="1" applyBorder="1" applyProtection="1">
      <protection locked="0"/>
    </xf>
    <xf numFmtId="165" fontId="6" fillId="0" borderId="25" xfId="2" applyNumberFormat="1" applyFont="1" applyFill="1" applyBorder="1" applyProtection="1">
      <protection locked="0"/>
    </xf>
    <xf numFmtId="165" fontId="6" fillId="0" borderId="26" xfId="2" applyNumberFormat="1" applyFont="1" applyFill="1" applyBorder="1" applyProtection="1">
      <protection locked="0"/>
    </xf>
    <xf numFmtId="49" fontId="12" fillId="0" borderId="22" xfId="2" applyNumberFormat="1" applyFont="1" applyFill="1" applyBorder="1" applyProtection="1">
      <protection locked="0"/>
    </xf>
    <xf numFmtId="3" fontId="12" fillId="0" borderId="23" xfId="2" applyNumberFormat="1" applyFont="1" applyFill="1" applyBorder="1" applyAlignment="1" applyProtection="1">
      <protection locked="0"/>
    </xf>
    <xf numFmtId="165" fontId="8" fillId="0" borderId="0" xfId="0" applyNumberFormat="1" applyFont="1" applyFill="1" applyBorder="1" applyProtection="1">
      <protection locked="0"/>
    </xf>
    <xf numFmtId="165" fontId="10" fillId="0" borderId="21" xfId="2" applyNumberFormat="1" applyFont="1" applyFill="1" applyBorder="1" applyProtection="1">
      <protection locked="0"/>
    </xf>
    <xf numFmtId="165" fontId="10" fillId="0" borderId="22" xfId="2" applyNumberFormat="1" applyFont="1" applyFill="1" applyBorder="1" applyProtection="1">
      <protection locked="0"/>
    </xf>
    <xf numFmtId="165" fontId="10" fillId="0" borderId="24" xfId="2" applyNumberFormat="1" applyFont="1" applyFill="1" applyBorder="1" applyProtection="1">
      <protection locked="0"/>
    </xf>
    <xf numFmtId="165" fontId="10" fillId="0" borderId="25" xfId="2" applyNumberFormat="1" applyFont="1" applyFill="1" applyBorder="1" applyProtection="1">
      <protection locked="0"/>
    </xf>
    <xf numFmtId="165" fontId="12" fillId="0" borderId="26" xfId="2" applyNumberFormat="1" applyFont="1" applyFill="1" applyBorder="1" applyProtection="1">
      <protection locked="0"/>
    </xf>
    <xf numFmtId="165" fontId="16" fillId="0" borderId="0" xfId="2" applyNumberFormat="1" applyFont="1" applyFill="1" applyBorder="1" applyProtection="1">
      <protection locked="0"/>
    </xf>
    <xf numFmtId="165" fontId="16" fillId="0" borderId="21" xfId="2" applyNumberFormat="1" applyFont="1" applyFill="1" applyBorder="1" applyProtection="1">
      <protection locked="0"/>
    </xf>
    <xf numFmtId="165" fontId="16" fillId="0" borderId="22" xfId="2" applyNumberFormat="1" applyFont="1" applyFill="1" applyBorder="1" applyProtection="1">
      <protection locked="0"/>
    </xf>
    <xf numFmtId="165" fontId="16" fillId="0" borderId="24" xfId="2" applyNumberFormat="1" applyFont="1" applyFill="1" applyBorder="1" applyProtection="1">
      <protection locked="0"/>
    </xf>
    <xf numFmtId="165" fontId="16" fillId="0" borderId="25" xfId="2" applyNumberFormat="1" applyFont="1" applyFill="1" applyBorder="1" applyProtection="1">
      <protection locked="0"/>
    </xf>
    <xf numFmtId="3" fontId="12" fillId="0" borderId="22" xfId="2" quotePrefix="1" applyNumberFormat="1" applyFont="1" applyFill="1" applyBorder="1" applyAlignment="1" applyProtection="1">
      <alignment horizontal="left"/>
      <protection locked="0"/>
    </xf>
    <xf numFmtId="3" fontId="7" fillId="0" borderId="23" xfId="2" applyNumberFormat="1" applyFont="1" applyFill="1" applyBorder="1" applyAlignment="1" applyProtection="1">
      <alignment horizontal="left"/>
      <protection locked="0"/>
    </xf>
    <xf numFmtId="165" fontId="7" fillId="0" borderId="0" xfId="0" applyNumberFormat="1" applyFont="1" applyFill="1" applyBorder="1" applyProtection="1">
      <protection locked="0"/>
    </xf>
    <xf numFmtId="165" fontId="10" fillId="0" borderId="0" xfId="0" applyNumberFormat="1" applyFont="1" applyFill="1" applyBorder="1" applyProtection="1">
      <protection locked="0"/>
    </xf>
    <xf numFmtId="3" fontId="13" fillId="0" borderId="21" xfId="1" quotePrefix="1" applyNumberFormat="1" applyFont="1" applyFill="1" applyBorder="1" applyAlignment="1" applyProtection="1">
      <alignment horizontal="right"/>
      <protection locked="0"/>
    </xf>
    <xf numFmtId="3" fontId="13" fillId="0" borderId="22" xfId="2" quotePrefix="1" applyNumberFormat="1" applyFont="1" applyFill="1" applyBorder="1" applyAlignment="1" applyProtection="1">
      <alignment horizontal="left"/>
      <protection locked="0"/>
    </xf>
    <xf numFmtId="165" fontId="7" fillId="0" borderId="24" xfId="2" applyNumberFormat="1" applyFont="1" applyFill="1" applyBorder="1" applyProtection="1">
      <protection locked="0"/>
    </xf>
    <xf numFmtId="165" fontId="7" fillId="0" borderId="22" xfId="2" applyNumberFormat="1" applyFont="1" applyFill="1" applyBorder="1" applyProtection="1">
      <protection locked="0"/>
    </xf>
    <xf numFmtId="165" fontId="7" fillId="0" borderId="25" xfId="2" applyNumberFormat="1" applyFont="1" applyFill="1" applyBorder="1" applyProtection="1">
      <protection locked="0"/>
    </xf>
    <xf numFmtId="165" fontId="10" fillId="0" borderId="26" xfId="2" applyNumberFormat="1" applyFont="1" applyFill="1" applyBorder="1" applyProtection="1">
      <protection locked="0"/>
    </xf>
    <xf numFmtId="165" fontId="6" fillId="0" borderId="0" xfId="0" applyNumberFormat="1" applyFont="1" applyFill="1" applyBorder="1" applyProtection="1">
      <protection locked="0"/>
    </xf>
    <xf numFmtId="165" fontId="7" fillId="0" borderId="0" xfId="2" applyNumberFormat="1" applyFont="1" applyFill="1" applyBorder="1" applyProtection="1">
      <protection locked="0"/>
    </xf>
    <xf numFmtId="165" fontId="16" fillId="0" borderId="19" xfId="0" applyNumberFormat="1" applyFont="1" applyFill="1" applyBorder="1" applyProtection="1">
      <protection locked="0"/>
    </xf>
    <xf numFmtId="165" fontId="16" fillId="0" borderId="25" xfId="0" applyNumberFormat="1" applyFont="1" applyFill="1" applyBorder="1" applyProtection="1">
      <protection locked="0"/>
    </xf>
    <xf numFmtId="165" fontId="16" fillId="0" borderId="26" xfId="2" applyNumberFormat="1" applyFont="1" applyFill="1" applyBorder="1" applyProtection="1">
      <protection locked="0"/>
    </xf>
    <xf numFmtId="3" fontId="13" fillId="0" borderId="23" xfId="2" applyNumberFormat="1" applyFont="1" applyFill="1" applyBorder="1" applyAlignment="1" applyProtection="1">
      <alignment horizontal="left"/>
      <protection locked="0"/>
    </xf>
    <xf numFmtId="165" fontId="7" fillId="0" borderId="21" xfId="2" applyNumberFormat="1" applyFont="1" applyFill="1" applyBorder="1" applyProtection="1">
      <protection locked="0"/>
    </xf>
    <xf numFmtId="3" fontId="13" fillId="0" borderId="22" xfId="2" quotePrefix="1" applyNumberFormat="1" applyFont="1" applyFill="1" applyBorder="1" applyProtection="1">
      <protection locked="0"/>
    </xf>
    <xf numFmtId="3" fontId="7" fillId="0" borderId="23" xfId="2" applyNumberFormat="1" applyFont="1" applyFill="1" applyBorder="1" applyAlignment="1" applyProtection="1">
      <protection locked="0"/>
    </xf>
    <xf numFmtId="3" fontId="6" fillId="0" borderId="22" xfId="2" quotePrefix="1" applyNumberFormat="1" applyFont="1" applyFill="1" applyBorder="1" applyAlignment="1" applyProtection="1">
      <alignment horizontal="left"/>
      <protection locked="0"/>
    </xf>
    <xf numFmtId="165" fontId="30" fillId="0" borderId="21" xfId="2" applyNumberFormat="1" applyFont="1" applyFill="1" applyBorder="1" applyProtection="1">
      <protection locked="0"/>
    </xf>
    <xf numFmtId="165" fontId="30" fillId="0" borderId="22" xfId="2" applyNumberFormat="1" applyFont="1" applyFill="1" applyBorder="1" applyProtection="1">
      <protection locked="0"/>
    </xf>
    <xf numFmtId="165" fontId="30" fillId="0" borderId="24" xfId="2" applyNumberFormat="1" applyFont="1" applyFill="1" applyBorder="1" applyProtection="1">
      <protection locked="0"/>
    </xf>
    <xf numFmtId="165" fontId="30" fillId="0" borderId="25" xfId="2" applyNumberFormat="1" applyFont="1" applyFill="1" applyBorder="1" applyProtection="1">
      <protection locked="0"/>
    </xf>
    <xf numFmtId="165" fontId="30" fillId="0" borderId="26" xfId="2" applyNumberFormat="1" applyFont="1" applyFill="1" applyBorder="1" applyProtection="1">
      <protection locked="0"/>
    </xf>
    <xf numFmtId="165" fontId="31" fillId="0" borderId="21" xfId="2" applyNumberFormat="1" applyFont="1" applyFill="1" applyBorder="1" applyProtection="1">
      <protection locked="0"/>
    </xf>
    <xf numFmtId="165" fontId="31" fillId="0" borderId="22" xfId="2" applyNumberFormat="1" applyFont="1" applyFill="1" applyBorder="1" applyProtection="1">
      <protection locked="0"/>
    </xf>
    <xf numFmtId="165" fontId="31" fillId="0" borderId="24" xfId="2" applyNumberFormat="1" applyFont="1" applyFill="1" applyBorder="1" applyProtection="1">
      <protection locked="0"/>
    </xf>
    <xf numFmtId="165" fontId="31" fillId="0" borderId="25" xfId="2" applyNumberFormat="1" applyFont="1" applyFill="1" applyBorder="1" applyProtection="1">
      <protection locked="0"/>
    </xf>
    <xf numFmtId="3" fontId="13" fillId="0" borderId="27" xfId="2" applyNumberFormat="1" applyFont="1" applyFill="1" applyBorder="1" applyAlignment="1" applyProtection="1">
      <alignment horizontal="right"/>
      <protection locked="0"/>
    </xf>
    <xf numFmtId="3" fontId="13" fillId="0" borderId="28" xfId="1" applyNumberFormat="1" applyFont="1" applyFill="1" applyBorder="1" applyAlignment="1" applyProtection="1">
      <alignment horizontal="right"/>
      <protection locked="0"/>
    </xf>
    <xf numFmtId="3" fontId="13" fillId="0" borderId="28" xfId="2" applyNumberFormat="1" applyFont="1" applyFill="1" applyBorder="1" applyAlignment="1" applyProtection="1">
      <alignment horizontal="center"/>
      <protection locked="0"/>
    </xf>
    <xf numFmtId="3" fontId="13" fillId="0" borderId="29" xfId="2" applyNumberFormat="1" applyFont="1" applyFill="1" applyBorder="1" applyAlignment="1" applyProtection="1">
      <protection locked="0"/>
    </xf>
    <xf numFmtId="165" fontId="16" fillId="0" borderId="30" xfId="0" applyNumberFormat="1" applyFont="1" applyFill="1" applyBorder="1" applyProtection="1">
      <protection locked="0"/>
    </xf>
    <xf numFmtId="165" fontId="13" fillId="0" borderId="31" xfId="2" applyNumberFormat="1" applyFont="1" applyFill="1" applyBorder="1" applyProtection="1">
      <protection locked="0"/>
    </xf>
    <xf numFmtId="165" fontId="13" fillId="0" borderId="30" xfId="2" applyNumberFormat="1" applyFont="1" applyFill="1" applyBorder="1" applyProtection="1">
      <protection locked="0"/>
    </xf>
    <xf numFmtId="165" fontId="13" fillId="0" borderId="32" xfId="2" applyNumberFormat="1" applyFont="1" applyFill="1" applyBorder="1" applyProtection="1">
      <protection locked="0"/>
    </xf>
    <xf numFmtId="165" fontId="13" fillId="0" borderId="33" xfId="2" applyNumberFormat="1" applyFont="1" applyFill="1" applyBorder="1" applyProtection="1">
      <protection locked="0"/>
    </xf>
    <xf numFmtId="165" fontId="0" fillId="0" borderId="0" xfId="0" applyNumberFormat="1"/>
    <xf numFmtId="165" fontId="7" fillId="0" borderId="19" xfId="2" applyNumberFormat="1" applyFont="1" applyFill="1" applyBorder="1" applyProtection="1">
      <protection locked="0"/>
    </xf>
    <xf numFmtId="165" fontId="7" fillId="0" borderId="26" xfId="2" applyNumberFormat="1" applyFont="1" applyFill="1" applyBorder="1" applyProtection="1">
      <protection locked="0"/>
    </xf>
    <xf numFmtId="3" fontId="10" fillId="0" borderId="38" xfId="2" applyNumberFormat="1" applyFont="1" applyFill="1" applyBorder="1" applyAlignment="1" applyProtection="1">
      <alignment horizontal="center"/>
      <protection locked="0"/>
    </xf>
    <xf numFmtId="3" fontId="10" fillId="0" borderId="39" xfId="2" applyNumberFormat="1" applyFont="1" applyFill="1" applyBorder="1" applyAlignment="1" applyProtection="1">
      <alignment horizontal="center"/>
      <protection locked="0"/>
    </xf>
    <xf numFmtId="3" fontId="10" fillId="0" borderId="40" xfId="2" applyNumberFormat="1" applyFont="1" applyFill="1" applyBorder="1" applyAlignment="1" applyProtection="1">
      <alignment horizontal="center"/>
      <protection locked="0"/>
    </xf>
    <xf numFmtId="165" fontId="16" fillId="0" borderId="22" xfId="0" applyNumberFormat="1" applyFont="1" applyFill="1" applyBorder="1" applyProtection="1">
      <protection locked="0"/>
    </xf>
    <xf numFmtId="3" fontId="7" fillId="0" borderId="0" xfId="2" applyNumberFormat="1" applyFont="1" applyFill="1" applyBorder="1" applyAlignment="1" applyProtection="1">
      <alignment horizontal="center"/>
      <protection locked="0"/>
    </xf>
    <xf numFmtId="3" fontId="0" fillId="0" borderId="0" xfId="0" applyNumberFormat="1"/>
    <xf numFmtId="165" fontId="11" fillId="0" borderId="22" xfId="2" applyNumberFormat="1" applyFont="1" applyFill="1" applyBorder="1" applyProtection="1">
      <protection locked="0"/>
    </xf>
    <xf numFmtId="3" fontId="7" fillId="0" borderId="22" xfId="1" quotePrefix="1" applyNumberFormat="1" applyFont="1" applyFill="1" applyBorder="1" applyAlignment="1" applyProtection="1">
      <alignment horizontal="right"/>
      <protection locked="0"/>
    </xf>
    <xf numFmtId="0" fontId="0" fillId="3" borderId="0" xfId="0" applyFill="1"/>
    <xf numFmtId="3" fontId="9" fillId="3" borderId="0" xfId="1" applyNumberFormat="1" applyFont="1" applyFill="1" applyBorder="1" applyAlignment="1" applyProtection="1">
      <alignment horizontal="left"/>
      <protection locked="0"/>
    </xf>
    <xf numFmtId="3" fontId="9" fillId="3" borderId="0" xfId="1" applyNumberFormat="1" applyFont="1" applyFill="1" applyBorder="1" applyAlignment="1" applyProtection="1">
      <alignment horizontal="center"/>
      <protection locked="0"/>
    </xf>
    <xf numFmtId="49" fontId="9" fillId="3" borderId="0" xfId="1" applyNumberFormat="1" applyFont="1" applyFill="1" applyBorder="1" applyAlignment="1" applyProtection="1">
      <alignment horizontal="center"/>
      <protection locked="0"/>
    </xf>
    <xf numFmtId="3" fontId="7" fillId="3" borderId="8" xfId="2" applyNumberFormat="1" applyFont="1" applyFill="1" applyBorder="1" applyAlignment="1" applyProtection="1">
      <alignment horizontal="left" vertical="center"/>
      <protection locked="0"/>
    </xf>
    <xf numFmtId="3" fontId="7" fillId="3" borderId="9" xfId="1" applyNumberFormat="1" applyFont="1" applyFill="1" applyBorder="1" applyAlignment="1" applyProtection="1">
      <alignment horizontal="left" vertical="center"/>
      <protection locked="0"/>
    </xf>
    <xf numFmtId="3" fontId="7" fillId="3" borderId="9" xfId="2" applyNumberFormat="1" applyFont="1" applyFill="1" applyBorder="1" applyAlignment="1" applyProtection="1">
      <alignment horizontal="left" vertical="center"/>
      <protection locked="0"/>
    </xf>
    <xf numFmtId="3" fontId="6" fillId="3" borderId="6" xfId="2" applyNumberFormat="1" applyFont="1" applyFill="1" applyBorder="1" applyAlignment="1" applyProtection="1">
      <alignment horizontal="center" vertical="center"/>
      <protection locked="0"/>
    </xf>
    <xf numFmtId="3" fontId="6" fillId="3" borderId="0" xfId="2" quotePrefix="1" applyNumberFormat="1" applyFont="1" applyFill="1" applyBorder="1" applyAlignment="1" applyProtection="1">
      <alignment horizontal="center"/>
      <protection locked="0"/>
    </xf>
    <xf numFmtId="166" fontId="32" fillId="3" borderId="6" xfId="2" applyNumberFormat="1" applyFont="1" applyFill="1" applyBorder="1" applyAlignment="1" applyProtection="1">
      <alignment horizontal="center" vertical="center"/>
      <protection locked="0"/>
    </xf>
    <xf numFmtId="3" fontId="7" fillId="3" borderId="34" xfId="2" applyNumberFormat="1" applyFont="1" applyFill="1" applyBorder="1" applyAlignment="1" applyProtection="1">
      <alignment horizontal="left" vertical="center"/>
      <protection locked="0"/>
    </xf>
    <xf numFmtId="3" fontId="7" fillId="3" borderId="30" xfId="1" applyNumberFormat="1" applyFont="1" applyFill="1" applyBorder="1" applyAlignment="1" applyProtection="1">
      <alignment horizontal="left" vertical="center"/>
      <protection locked="0"/>
    </xf>
    <xf numFmtId="3" fontId="7" fillId="3" borderId="30" xfId="2" applyNumberFormat="1" applyFont="1" applyFill="1" applyBorder="1" applyAlignment="1" applyProtection="1">
      <alignment horizontal="left" vertical="center"/>
      <protection locked="0"/>
    </xf>
    <xf numFmtId="49" fontId="6" fillId="3" borderId="35" xfId="1" applyNumberFormat="1" applyFont="1" applyFill="1" applyBorder="1" applyAlignment="1" applyProtection="1">
      <alignment horizontal="center" vertical="center"/>
      <protection locked="0"/>
    </xf>
    <xf numFmtId="3" fontId="6" fillId="3" borderId="0" xfId="1" applyNumberFormat="1" applyFont="1" applyFill="1" applyBorder="1" applyAlignment="1" applyProtection="1">
      <alignment horizontal="center"/>
      <protection locked="0"/>
    </xf>
    <xf numFmtId="49" fontId="6" fillId="3" borderId="35" xfId="2" applyNumberFormat="1" applyFont="1" applyFill="1" applyBorder="1" applyAlignment="1" applyProtection="1">
      <alignment horizontal="center" vertical="center"/>
      <protection locked="0"/>
    </xf>
    <xf numFmtId="166" fontId="32" fillId="3" borderId="35" xfId="2" applyNumberFormat="1" applyFont="1" applyFill="1" applyBorder="1" applyAlignment="1" applyProtection="1">
      <alignment horizontal="center" vertical="center"/>
      <protection locked="0"/>
    </xf>
    <xf numFmtId="3" fontId="7" fillId="3" borderId="4" xfId="2" applyNumberFormat="1" applyFont="1" applyFill="1" applyBorder="1" applyAlignment="1" applyProtection="1">
      <alignment horizontal="centerContinuous"/>
      <protection locked="0"/>
    </xf>
    <xf numFmtId="3" fontId="7" fillId="3" borderId="0" xfId="1" applyNumberFormat="1" applyFont="1" applyFill="1" applyBorder="1" applyAlignment="1" applyProtection="1">
      <alignment horizontal="right"/>
      <protection locked="0"/>
    </xf>
    <xf numFmtId="3" fontId="7" fillId="3" borderId="0" xfId="2" applyNumberFormat="1" applyFont="1" applyFill="1" applyBorder="1" applyAlignment="1" applyProtection="1">
      <alignment horizontal="left"/>
      <protection locked="0"/>
    </xf>
    <xf numFmtId="166" fontId="33" fillId="3" borderId="0" xfId="0" applyNumberFormat="1" applyFont="1" applyFill="1"/>
    <xf numFmtId="3" fontId="21" fillId="3" borderId="8" xfId="2" applyNumberFormat="1" applyFont="1" applyFill="1" applyBorder="1" applyAlignment="1" applyProtection="1">
      <alignment horizontal="centerContinuous"/>
      <protection locked="0"/>
    </xf>
    <xf numFmtId="3" fontId="21" fillId="3" borderId="9" xfId="1" applyNumberFormat="1" applyFont="1" applyFill="1" applyBorder="1" applyAlignment="1" applyProtection="1">
      <alignment horizontal="right"/>
      <protection locked="0"/>
    </xf>
    <xf numFmtId="3" fontId="21" fillId="3" borderId="10" xfId="2" quotePrefix="1" applyNumberFormat="1" applyFont="1" applyFill="1" applyBorder="1" applyAlignment="1" applyProtection="1">
      <alignment horizontal="left"/>
      <protection locked="0"/>
    </xf>
    <xf numFmtId="165" fontId="21" fillId="4" borderId="6" xfId="1" applyNumberFormat="1" applyFont="1" applyFill="1" applyBorder="1" applyAlignment="1" applyProtection="1"/>
    <xf numFmtId="165" fontId="21" fillId="3" borderId="0" xfId="1" applyNumberFormat="1" applyFont="1" applyFill="1" applyBorder="1" applyAlignment="1" applyProtection="1"/>
    <xf numFmtId="166" fontId="32" fillId="4" borderId="6" xfId="1" applyNumberFormat="1" applyFont="1" applyFill="1" applyBorder="1" applyAlignment="1" applyProtection="1"/>
    <xf numFmtId="165" fontId="0" fillId="3" borderId="0" xfId="0" applyNumberFormat="1" applyFill="1"/>
    <xf numFmtId="3" fontId="21" fillId="3" borderId="4" xfId="2" applyNumberFormat="1" applyFont="1" applyFill="1" applyBorder="1" applyAlignment="1" applyProtection="1">
      <alignment horizontal="centerContinuous"/>
      <protection locked="0"/>
    </xf>
    <xf numFmtId="3" fontId="21" fillId="3" borderId="0" xfId="1" applyNumberFormat="1" applyFont="1" applyFill="1" applyBorder="1" applyAlignment="1" applyProtection="1">
      <alignment horizontal="right"/>
      <protection locked="0"/>
    </xf>
    <xf numFmtId="3" fontId="21" fillId="3" borderId="5" xfId="2" quotePrefix="1" applyNumberFormat="1" applyFont="1" applyFill="1" applyBorder="1" applyAlignment="1" applyProtection="1">
      <alignment horizontal="left"/>
      <protection locked="0"/>
    </xf>
    <xf numFmtId="165" fontId="21" fillId="3" borderId="7" xfId="1" applyNumberFormat="1" applyFont="1" applyFill="1" applyBorder="1" applyAlignment="1" applyProtection="1"/>
    <xf numFmtId="0" fontId="0" fillId="3" borderId="7" xfId="0" applyFill="1" applyBorder="1"/>
    <xf numFmtId="166" fontId="33" fillId="3" borderId="7" xfId="0" applyNumberFormat="1" applyFont="1" applyFill="1" applyBorder="1"/>
    <xf numFmtId="3" fontId="5" fillId="3" borderId="5" xfId="2" applyNumberFormat="1" applyFont="1" applyFill="1" applyBorder="1" applyAlignment="1" applyProtection="1">
      <alignment horizontal="left"/>
      <protection locked="0"/>
    </xf>
    <xf numFmtId="166" fontId="32" fillId="3" borderId="7" xfId="3" applyNumberFormat="1" applyFont="1" applyFill="1" applyBorder="1" applyAlignment="1">
      <alignment horizontal="center"/>
      <protection locked="0"/>
    </xf>
    <xf numFmtId="3" fontId="6" fillId="3" borderId="0" xfId="2" applyNumberFormat="1" applyFont="1" applyFill="1" applyBorder="1" applyAlignment="1" applyProtection="1">
      <alignment horizontal="centerContinuous"/>
      <protection locked="0"/>
    </xf>
    <xf numFmtId="3" fontId="5" fillId="3" borderId="4" xfId="2" quotePrefix="1" applyNumberFormat="1" applyFont="1" applyFill="1" applyBorder="1" applyAlignment="1" applyProtection="1">
      <alignment horizontal="center"/>
      <protection locked="0"/>
    </xf>
    <xf numFmtId="3" fontId="7" fillId="3" borderId="0" xfId="2" quotePrefix="1" applyNumberFormat="1" applyFont="1" applyFill="1" applyBorder="1" applyAlignment="1" applyProtection="1">
      <alignment horizontal="center"/>
      <protection locked="0"/>
    </xf>
    <xf numFmtId="165" fontId="5" fillId="3" borderId="0" xfId="1" applyNumberFormat="1" applyFont="1" applyFill="1" applyBorder="1" applyAlignment="1" applyProtection="1">
      <protection locked="0"/>
    </xf>
    <xf numFmtId="166" fontId="32" fillId="3" borderId="7" xfId="1" applyNumberFormat="1" applyFont="1" applyFill="1" applyBorder="1" applyAlignment="1" applyProtection="1"/>
    <xf numFmtId="3" fontId="10" fillId="3" borderId="0" xfId="2" quotePrefix="1" applyNumberFormat="1" applyFont="1" applyFill="1" applyBorder="1" applyAlignment="1" applyProtection="1">
      <alignment horizontal="right"/>
      <protection locked="0"/>
    </xf>
    <xf numFmtId="3" fontId="10" fillId="3" borderId="5" xfId="2" applyNumberFormat="1" applyFont="1" applyFill="1" applyBorder="1" applyAlignment="1" applyProtection="1">
      <alignment horizontal="left"/>
      <protection locked="0"/>
    </xf>
    <xf numFmtId="165" fontId="10" fillId="3" borderId="7" xfId="1" applyNumberFormat="1" applyFont="1" applyFill="1" applyBorder="1" applyAlignment="1" applyProtection="1">
      <protection locked="0"/>
    </xf>
    <xf numFmtId="166" fontId="34" fillId="3" borderId="7" xfId="3" applyNumberFormat="1" applyFont="1" applyFill="1" applyBorder="1" applyAlignment="1">
      <alignment horizontal="center"/>
      <protection locked="0"/>
    </xf>
    <xf numFmtId="165" fontId="5" fillId="3" borderId="7" xfId="1" applyNumberFormat="1" applyFont="1" applyFill="1" applyBorder="1" applyAlignment="1" applyProtection="1">
      <protection locked="0"/>
    </xf>
    <xf numFmtId="165" fontId="21" fillId="3" borderId="7" xfId="2" applyNumberFormat="1" applyFont="1" applyFill="1" applyBorder="1"/>
    <xf numFmtId="165" fontId="21" fillId="3" borderId="0" xfId="2" applyNumberFormat="1" applyFont="1" applyFill="1" applyBorder="1"/>
    <xf numFmtId="3" fontId="7" fillId="3" borderId="4" xfId="2" quotePrefix="1" applyNumberFormat="1" applyFont="1" applyFill="1" applyBorder="1" applyAlignment="1" applyProtection="1">
      <alignment horizontal="center"/>
      <protection locked="0"/>
    </xf>
    <xf numFmtId="3" fontId="7" fillId="3" borderId="5" xfId="2" applyNumberFormat="1" applyFont="1" applyFill="1" applyBorder="1" applyAlignment="1" applyProtection="1">
      <protection locked="0"/>
    </xf>
    <xf numFmtId="165" fontId="10" fillId="3" borderId="7" xfId="2" applyNumberFormat="1" applyFont="1" applyFill="1" applyBorder="1" applyProtection="1">
      <protection locked="0"/>
    </xf>
    <xf numFmtId="165" fontId="10" fillId="3" borderId="0" xfId="2" applyNumberFormat="1" applyFont="1" applyFill="1" applyBorder="1" applyProtection="1">
      <protection locked="0"/>
    </xf>
    <xf numFmtId="165" fontId="5" fillId="3" borderId="7" xfId="2" applyNumberFormat="1" applyFont="1" applyFill="1" applyBorder="1" applyProtection="1">
      <protection locked="0"/>
    </xf>
    <xf numFmtId="165" fontId="5" fillId="3" borderId="0" xfId="2" applyNumberFormat="1" applyFont="1" applyFill="1" applyBorder="1" applyProtection="1">
      <protection locked="0"/>
    </xf>
    <xf numFmtId="3" fontId="5" fillId="3" borderId="4" xfId="2" applyNumberFormat="1" applyFont="1" applyFill="1" applyBorder="1" applyAlignment="1" applyProtection="1">
      <alignment horizontal="center"/>
      <protection locked="0"/>
    </xf>
    <xf numFmtId="3" fontId="7" fillId="3" borderId="0" xfId="2" applyNumberFormat="1" applyFont="1" applyFill="1" applyBorder="1" applyAlignment="1" applyProtection="1">
      <alignment horizontal="center"/>
      <protection locked="0"/>
    </xf>
    <xf numFmtId="165" fontId="5" fillId="3" borderId="7" xfId="1" applyNumberFormat="1" applyFont="1" applyFill="1" applyBorder="1" applyAlignment="1" applyProtection="1"/>
    <xf numFmtId="165" fontId="5" fillId="3" borderId="0" xfId="1" applyNumberFormat="1" applyFont="1" applyFill="1" applyBorder="1" applyAlignment="1" applyProtection="1"/>
    <xf numFmtId="3" fontId="5" fillId="3" borderId="34" xfId="2" applyNumberFormat="1" applyFont="1" applyFill="1" applyBorder="1" applyAlignment="1" applyProtection="1">
      <alignment horizontal="center"/>
      <protection locked="0"/>
    </xf>
    <xf numFmtId="3" fontId="7" fillId="3" borderId="30" xfId="2" applyNumberFormat="1" applyFont="1" applyFill="1" applyBorder="1" applyAlignment="1" applyProtection="1">
      <alignment horizontal="center"/>
      <protection locked="0"/>
    </xf>
    <xf numFmtId="3" fontId="5" fillId="3" borderId="36" xfId="2" applyNumberFormat="1" applyFont="1" applyFill="1" applyBorder="1" applyAlignment="1" applyProtection="1">
      <alignment horizontal="left"/>
      <protection locked="0"/>
    </xf>
    <xf numFmtId="165" fontId="5" fillId="3" borderId="35" xfId="1" applyNumberFormat="1" applyFont="1" applyFill="1" applyBorder="1" applyAlignment="1" applyProtection="1"/>
    <xf numFmtId="0" fontId="0" fillId="3" borderId="35" xfId="0" applyFill="1" applyBorder="1"/>
    <xf numFmtId="166" fontId="33" fillId="3" borderId="35" xfId="0" applyNumberFormat="1" applyFont="1" applyFill="1" applyBorder="1" applyAlignment="1">
      <alignment horizontal="center"/>
    </xf>
    <xf numFmtId="165" fontId="21" fillId="3" borderId="7" xfId="1" applyNumberFormat="1" applyFont="1" applyFill="1" applyBorder="1" applyAlignment="1" applyProtection="1">
      <protection locked="0"/>
    </xf>
    <xf numFmtId="165" fontId="21" fillId="3" borderId="0" xfId="1" applyNumberFormat="1" applyFont="1" applyFill="1" applyBorder="1" applyAlignment="1" applyProtection="1">
      <protection locked="0"/>
    </xf>
    <xf numFmtId="165" fontId="21" fillId="3" borderId="6" xfId="1" applyNumberFormat="1" applyFont="1" applyFill="1" applyBorder="1" applyAlignment="1" applyProtection="1">
      <protection locked="0"/>
    </xf>
    <xf numFmtId="166" fontId="32" fillId="3" borderId="7" xfId="1" applyNumberFormat="1" applyFont="1" applyFill="1" applyBorder="1" applyAlignment="1" applyProtection="1">
      <alignment horizontal="center"/>
      <protection locked="0"/>
    </xf>
    <xf numFmtId="166" fontId="33" fillId="3" borderId="7" xfId="0" applyNumberFormat="1" applyFont="1" applyFill="1" applyBorder="1" applyAlignment="1">
      <alignment horizontal="center"/>
    </xf>
    <xf numFmtId="3" fontId="5" fillId="3" borderId="4" xfId="2" applyNumberFormat="1" applyFont="1" applyFill="1" applyBorder="1" applyAlignment="1" applyProtection="1">
      <alignment horizontal="centerContinuous"/>
      <protection locked="0"/>
    </xf>
    <xf numFmtId="3" fontId="7" fillId="3" borderId="0" xfId="2" applyNumberFormat="1" applyFont="1" applyFill="1" applyBorder="1" applyAlignment="1" applyProtection="1">
      <alignment horizontal="centerContinuous"/>
      <protection locked="0"/>
    </xf>
    <xf numFmtId="3" fontId="0" fillId="3" borderId="0" xfId="0" applyNumberFormat="1" applyFill="1"/>
    <xf numFmtId="166" fontId="35" fillId="3" borderId="7" xfId="1" applyNumberFormat="1" applyFont="1" applyFill="1" applyBorder="1" applyAlignment="1" applyProtection="1">
      <alignment horizontal="center"/>
      <protection locked="0"/>
    </xf>
    <xf numFmtId="3" fontId="5" fillId="3" borderId="5" xfId="2" quotePrefix="1" applyNumberFormat="1" applyFont="1" applyFill="1" applyBorder="1" applyAlignment="1" applyProtection="1">
      <alignment horizontal="left"/>
      <protection locked="0"/>
    </xf>
    <xf numFmtId="3" fontId="5" fillId="3" borderId="0" xfId="2" quotePrefix="1" applyNumberFormat="1" applyFont="1" applyFill="1" applyBorder="1" applyAlignment="1" applyProtection="1">
      <alignment horizontal="center"/>
      <protection locked="0"/>
    </xf>
    <xf numFmtId="165" fontId="24" fillId="3" borderId="7" xfId="2" applyNumberFormat="1" applyFont="1" applyFill="1" applyBorder="1" applyProtection="1">
      <protection locked="0"/>
    </xf>
    <xf numFmtId="165" fontId="24" fillId="3" borderId="0" xfId="2" applyNumberFormat="1" applyFont="1" applyFill="1" applyBorder="1" applyProtection="1">
      <protection locked="0"/>
    </xf>
    <xf numFmtId="3" fontId="12" fillId="3" borderId="5" xfId="2" applyNumberFormat="1" applyFont="1" applyFill="1" applyBorder="1" applyAlignment="1" applyProtection="1">
      <alignment horizontal="left"/>
      <protection locked="0"/>
    </xf>
    <xf numFmtId="3" fontId="7" fillId="3" borderId="4" xfId="2" applyNumberFormat="1" applyFont="1" applyFill="1" applyBorder="1" applyAlignment="1" applyProtection="1">
      <alignment horizontal="center"/>
      <protection locked="0"/>
    </xf>
    <xf numFmtId="3" fontId="7" fillId="3" borderId="5" xfId="2" applyNumberFormat="1" applyFont="1" applyFill="1" applyBorder="1" applyAlignment="1" applyProtection="1">
      <alignment horizontal="left"/>
      <protection locked="0"/>
    </xf>
    <xf numFmtId="165" fontId="7" fillId="3" borderId="37" xfId="1" applyNumberFormat="1" applyFont="1" applyFill="1" applyBorder="1" applyAlignment="1" applyProtection="1">
      <protection locked="0"/>
    </xf>
    <xf numFmtId="165" fontId="7" fillId="3" borderId="0" xfId="1" applyNumberFormat="1" applyFont="1" applyFill="1" applyBorder="1" applyAlignment="1" applyProtection="1">
      <protection locked="0"/>
    </xf>
    <xf numFmtId="165" fontId="7" fillId="3" borderId="7" xfId="1" applyNumberFormat="1" applyFont="1" applyFill="1" applyBorder="1" applyAlignment="1" applyProtection="1">
      <protection locked="0"/>
    </xf>
    <xf numFmtId="0" fontId="28" fillId="3" borderId="0" xfId="0" applyFont="1" applyFill="1"/>
    <xf numFmtId="3" fontId="10" fillId="3" borderId="4" xfId="2" applyNumberFormat="1" applyFont="1" applyFill="1" applyBorder="1" applyAlignment="1" applyProtection="1">
      <alignment horizontal="center"/>
      <protection locked="0"/>
    </xf>
    <xf numFmtId="3" fontId="10" fillId="3" borderId="0" xfId="2" quotePrefix="1" applyNumberFormat="1" applyFont="1" applyFill="1" applyBorder="1" applyAlignment="1" applyProtection="1">
      <alignment horizontal="center"/>
      <protection locked="0"/>
    </xf>
    <xf numFmtId="165" fontId="10" fillId="3" borderId="37" xfId="1" applyNumberFormat="1" applyFont="1" applyFill="1" applyBorder="1" applyAlignment="1" applyProtection="1">
      <protection locked="0"/>
    </xf>
    <xf numFmtId="165" fontId="10" fillId="3" borderId="0" xfId="1" applyNumberFormat="1" applyFont="1" applyFill="1" applyBorder="1" applyAlignment="1" applyProtection="1">
      <protection locked="0"/>
    </xf>
    <xf numFmtId="165" fontId="21" fillId="3" borderId="37" xfId="1" applyNumberFormat="1" applyFont="1" applyFill="1" applyBorder="1"/>
    <xf numFmtId="165" fontId="25" fillId="3" borderId="0" xfId="1" applyNumberFormat="1" applyFont="1" applyFill="1" applyBorder="1"/>
    <xf numFmtId="165" fontId="21" fillId="3" borderId="7" xfId="1" applyNumberFormat="1" applyFont="1" applyFill="1" applyBorder="1"/>
    <xf numFmtId="0" fontId="22" fillId="3" borderId="0" xfId="0" applyFont="1" applyFill="1"/>
    <xf numFmtId="165" fontId="8" fillId="3" borderId="7" xfId="1" applyNumberFormat="1" applyFont="1" applyFill="1" applyBorder="1"/>
    <xf numFmtId="165" fontId="8" fillId="3" borderId="0" xfId="1" applyNumberFormat="1" applyFont="1" applyFill="1" applyBorder="1"/>
    <xf numFmtId="165" fontId="21" fillId="3" borderId="0" xfId="1" applyNumberFormat="1" applyFont="1" applyFill="1" applyBorder="1"/>
    <xf numFmtId="165" fontId="25" fillId="3" borderId="7" xfId="1" applyNumberFormat="1" applyFont="1" applyFill="1" applyBorder="1"/>
    <xf numFmtId="3" fontId="7" fillId="3" borderId="30" xfId="2" applyNumberFormat="1" applyFont="1" applyFill="1" applyBorder="1" applyAlignment="1" applyProtection="1">
      <alignment horizontal="centerContinuous"/>
      <protection locked="0"/>
    </xf>
    <xf numFmtId="165" fontId="5" fillId="3" borderId="35" xfId="1" applyNumberFormat="1" applyFont="1" applyFill="1" applyBorder="1" applyAlignment="1" applyProtection="1">
      <protection locked="0"/>
    </xf>
    <xf numFmtId="166" fontId="35" fillId="3" borderId="35" xfId="1" applyNumberFormat="1" applyFont="1" applyFill="1" applyBorder="1" applyAlignment="1" applyProtection="1">
      <alignment horizontal="center"/>
      <protection locked="0"/>
    </xf>
    <xf numFmtId="0" fontId="19" fillId="3" borderId="0" xfId="2" applyFont="1" applyFill="1"/>
    <xf numFmtId="165" fontId="6" fillId="3" borderId="0" xfId="1" applyNumberFormat="1" applyFont="1" applyFill="1" applyBorder="1" applyAlignment="1" applyProtection="1">
      <alignment horizontal="right"/>
    </xf>
    <xf numFmtId="3" fontId="7" fillId="3" borderId="0" xfId="2" applyNumberFormat="1" applyFont="1" applyFill="1" applyBorder="1" applyAlignment="1" applyProtection="1">
      <alignment horizontal="right"/>
      <protection locked="0"/>
    </xf>
    <xf numFmtId="0" fontId="14" fillId="3" borderId="0" xfId="2" applyFont="1" applyFill="1"/>
    <xf numFmtId="3" fontId="14" fillId="3" borderId="0" xfId="2" applyNumberFormat="1" applyFont="1" applyFill="1"/>
    <xf numFmtId="168" fontId="14" fillId="3" borderId="0" xfId="2" applyNumberFormat="1" applyFont="1" applyFill="1"/>
    <xf numFmtId="167" fontId="14" fillId="3" borderId="0" xfId="2" applyNumberFormat="1" applyFont="1" applyFill="1"/>
    <xf numFmtId="0" fontId="14" fillId="3" borderId="0" xfId="2" applyFont="1" applyFill="1" applyBorder="1"/>
    <xf numFmtId="0" fontId="4" fillId="3" borderId="0" xfId="2" applyFont="1" applyFill="1"/>
    <xf numFmtId="3" fontId="12" fillId="0" borderId="25" xfId="2" quotePrefix="1" applyNumberFormat="1" applyFont="1" applyFill="1" applyBorder="1" applyAlignment="1" applyProtection="1">
      <alignment horizontal="left"/>
      <protection locked="0"/>
    </xf>
    <xf numFmtId="3" fontId="10" fillId="0" borderId="25" xfId="2" applyNumberFormat="1" applyFont="1" applyFill="1" applyBorder="1" applyAlignment="1" applyProtection="1">
      <alignment horizontal="left"/>
      <protection locked="0"/>
    </xf>
    <xf numFmtId="0" fontId="4" fillId="3" borderId="0" xfId="2" applyFill="1"/>
    <xf numFmtId="0" fontId="23" fillId="3" borderId="0" xfId="2" applyFont="1" applyFill="1"/>
    <xf numFmtId="0" fontId="27" fillId="3" borderId="0" xfId="2" applyFont="1" applyFill="1"/>
    <xf numFmtId="0" fontId="20" fillId="3" borderId="0" xfId="2" applyFont="1" applyFill="1"/>
    <xf numFmtId="165" fontId="36" fillId="3" borderId="7" xfId="2" applyNumberFormat="1" applyFont="1" applyFill="1" applyBorder="1" applyProtection="1">
      <protection locked="0"/>
    </xf>
    <xf numFmtId="165" fontId="36" fillId="3" borderId="0" xfId="2" applyNumberFormat="1" applyFont="1" applyFill="1" applyBorder="1" applyProtection="1">
      <protection locked="0"/>
    </xf>
    <xf numFmtId="49" fontId="6" fillId="3" borderId="35" xfId="1" quotePrefix="1" applyNumberFormat="1" applyFont="1" applyFill="1" applyBorder="1" applyAlignment="1" applyProtection="1">
      <alignment horizontal="center" vertical="center"/>
      <protection locked="0"/>
    </xf>
    <xf numFmtId="165" fontId="10" fillId="0" borderId="0" xfId="2" applyNumberFormat="1" applyFont="1" applyFill="1" applyBorder="1" applyProtection="1">
      <protection locked="0"/>
    </xf>
    <xf numFmtId="3" fontId="7" fillId="0" borderId="25" xfId="2" applyNumberFormat="1" applyFont="1" applyFill="1" applyBorder="1" applyAlignment="1" applyProtection="1">
      <alignment horizontal="left"/>
      <protection locked="0"/>
    </xf>
    <xf numFmtId="165" fontId="7" fillId="5" borderId="21" xfId="2" applyNumberFormat="1" applyFont="1" applyFill="1" applyBorder="1" applyProtection="1">
      <protection locked="0"/>
    </xf>
    <xf numFmtId="9" fontId="32" fillId="3" borderId="7" xfId="3" applyNumberFormat="1" applyFont="1" applyFill="1" applyBorder="1" applyAlignment="1">
      <alignment horizontal="center"/>
      <protection locked="0"/>
    </xf>
    <xf numFmtId="165" fontId="21" fillId="0" borderId="6" xfId="1" applyNumberFormat="1" applyFont="1" applyFill="1" applyBorder="1" applyAlignment="1" applyProtection="1"/>
    <xf numFmtId="3" fontId="9" fillId="3" borderId="0" xfId="1" applyNumberFormat="1" applyFont="1" applyFill="1" applyBorder="1" applyAlignment="1" applyProtection="1">
      <alignment horizontal="center"/>
      <protection locked="0"/>
    </xf>
    <xf numFmtId="3" fontId="5" fillId="3" borderId="0" xfId="1" applyNumberFormat="1" applyFont="1" applyFill="1" applyBorder="1" applyAlignment="1" applyProtection="1">
      <alignment horizontal="center" vertical="center"/>
      <protection locked="0"/>
    </xf>
    <xf numFmtId="3" fontId="9" fillId="3" borderId="0" xfId="1" applyNumberFormat="1" applyFont="1" applyFill="1" applyBorder="1" applyAlignment="1" applyProtection="1">
      <alignment horizontal="center"/>
      <protection locked="0"/>
    </xf>
    <xf numFmtId="165" fontId="28" fillId="3" borderId="0" xfId="0" applyNumberFormat="1" applyFont="1" applyFill="1"/>
    <xf numFmtId="0" fontId="3" fillId="3" borderId="0" xfId="3" applyFill="1">
      <alignment horizontal="right"/>
      <protection locked="0"/>
    </xf>
  </cellXfs>
  <cellStyles count="7">
    <cellStyle name="Millares [0]_CAJAENERO01" xfId="1"/>
    <cellStyle name="Normal" xfId="0" builtinId="0"/>
    <cellStyle name="Normal 2" xfId="4"/>
    <cellStyle name="Normal 2 2" xfId="6"/>
    <cellStyle name="Normal 3" xfId="5"/>
    <cellStyle name="Normal_CAJAENERO01" xfId="2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outlinePr summaryBelow="0"/>
    <pageSetUpPr fitToPage="1"/>
  </sheetPr>
  <dimension ref="A1:AG155"/>
  <sheetViews>
    <sheetView zoomScale="85" zoomScaleNormal="85" workbookViewId="0">
      <pane xSplit="6" ySplit="4" topLeftCell="J5" activePane="bottomRight" state="frozen"/>
      <selection activeCell="A3" sqref="A3"/>
      <selection pane="topRight" activeCell="A3" sqref="A3"/>
      <selection pane="bottomLeft" activeCell="A3" sqref="A3"/>
      <selection pane="bottomRight" activeCell="F15" sqref="F15"/>
    </sheetView>
  </sheetViews>
  <sheetFormatPr baseColWidth="10" defaultColWidth="11.44140625" defaultRowHeight="13.2" outlineLevelRow="2" x14ac:dyDescent="0.25"/>
  <cols>
    <col min="1" max="1" width="3.88671875" style="8" customWidth="1"/>
    <col min="2" max="2" width="4.5546875" style="20" customWidth="1"/>
    <col min="3" max="3" width="4.5546875" style="21" customWidth="1"/>
    <col min="4" max="4" width="5" style="22" customWidth="1"/>
    <col min="5" max="5" width="44.44140625" style="23" customWidth="1"/>
    <col min="6" max="6" width="11.44140625" style="8" customWidth="1"/>
    <col min="7" max="7" width="9.44140625" style="8" customWidth="1"/>
    <col min="8" max="9" width="8.88671875" style="8" customWidth="1"/>
    <col min="10" max="10" width="8.88671875" style="8" bestFit="1" customWidth="1"/>
    <col min="11" max="11" width="9.88671875" style="8" bestFit="1" customWidth="1"/>
    <col min="12" max="13" width="9.88671875" style="8" customWidth="1"/>
    <col min="14" max="14" width="10.6640625" style="8" bestFit="1" customWidth="1"/>
    <col min="15" max="15" width="11.33203125" style="8" bestFit="1" customWidth="1"/>
    <col min="16" max="16" width="10.6640625" style="8" bestFit="1" customWidth="1"/>
    <col min="17" max="17" width="11" style="8" bestFit="1" customWidth="1"/>
    <col min="18" max="18" width="11.109375" style="8" customWidth="1"/>
    <col min="19" max="19" width="13.33203125" style="8" customWidth="1"/>
    <col min="20" max="20" width="11.33203125" style="23" bestFit="1" customWidth="1"/>
    <col min="21" max="21" width="11.109375" style="1" bestFit="1" customWidth="1"/>
    <col min="22" max="22" width="12.88671875" style="8" hidden="1" customWidth="1"/>
    <col min="23" max="24" width="0" style="8" hidden="1" customWidth="1"/>
    <col min="25" max="25" width="14.44140625" style="8" hidden="1" customWidth="1"/>
    <col min="26" max="26" width="13.88671875" style="8" hidden="1" customWidth="1"/>
    <col min="27" max="16384" width="11.44140625" style="8"/>
  </cols>
  <sheetData>
    <row r="1" spans="1:28" ht="15.6" x14ac:dyDescent="0.3">
      <c r="A1" s="4"/>
      <c r="B1" s="5" t="s">
        <v>110</v>
      </c>
      <c r="C1" s="6"/>
      <c r="D1" s="6"/>
      <c r="E1" s="6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36"/>
    </row>
    <row r="2" spans="1:28" ht="13.8" thickBot="1" x14ac:dyDescent="0.3">
      <c r="A2" s="4" t="s">
        <v>97</v>
      </c>
      <c r="B2" s="9" t="s">
        <v>42</v>
      </c>
      <c r="C2" s="6"/>
      <c r="D2" s="6"/>
      <c r="E2" s="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36"/>
    </row>
    <row r="3" spans="1:28" x14ac:dyDescent="0.25">
      <c r="A3" s="4"/>
      <c r="B3" s="44" t="s">
        <v>0</v>
      </c>
      <c r="C3" s="45"/>
      <c r="D3" s="46"/>
      <c r="E3" s="47"/>
      <c r="F3" s="48" t="s">
        <v>22</v>
      </c>
      <c r="G3" s="144"/>
      <c r="H3" s="145"/>
      <c r="I3" s="145"/>
      <c r="J3" s="143"/>
      <c r="K3" s="49"/>
      <c r="L3" s="49"/>
      <c r="M3" s="49"/>
      <c r="N3" s="49"/>
      <c r="O3" s="49"/>
      <c r="P3" s="49"/>
      <c r="Q3" s="49"/>
      <c r="R3" s="50"/>
      <c r="S3" s="51" t="s">
        <v>84</v>
      </c>
      <c r="T3" s="38" t="s">
        <v>43</v>
      </c>
    </row>
    <row r="4" spans="1:28" x14ac:dyDescent="0.25">
      <c r="A4" s="4"/>
      <c r="B4" s="52" t="s">
        <v>1</v>
      </c>
      <c r="C4" s="2" t="s">
        <v>2</v>
      </c>
      <c r="D4" s="10" t="s">
        <v>36</v>
      </c>
      <c r="E4" s="53" t="s">
        <v>3</v>
      </c>
      <c r="F4" s="147" t="s">
        <v>109</v>
      </c>
      <c r="G4" s="54" t="s">
        <v>24</v>
      </c>
      <c r="H4" s="55" t="s">
        <v>25</v>
      </c>
      <c r="I4" s="55" t="s">
        <v>26</v>
      </c>
      <c r="J4" s="56" t="s">
        <v>27</v>
      </c>
      <c r="K4" s="55" t="s">
        <v>28</v>
      </c>
      <c r="L4" s="55" t="s">
        <v>29</v>
      </c>
      <c r="M4" s="57" t="s">
        <v>30</v>
      </c>
      <c r="N4" s="57" t="s">
        <v>31</v>
      </c>
      <c r="O4" s="55" t="s">
        <v>32</v>
      </c>
      <c r="P4" s="55" t="s">
        <v>33</v>
      </c>
      <c r="Q4" s="55" t="s">
        <v>34</v>
      </c>
      <c r="R4" s="58" t="s">
        <v>35</v>
      </c>
      <c r="S4" s="59">
        <v>2019</v>
      </c>
      <c r="T4" s="39" t="s">
        <v>44</v>
      </c>
    </row>
    <row r="5" spans="1:28" s="14" customFormat="1" x14ac:dyDescent="0.25">
      <c r="A5" s="11"/>
      <c r="B5" s="60"/>
      <c r="C5" s="12"/>
      <c r="D5" s="13"/>
      <c r="E5" s="61" t="s">
        <v>4</v>
      </c>
      <c r="F5" s="62">
        <f t="shared" ref="F5:S5" si="0">F6+F23</f>
        <v>64272937000</v>
      </c>
      <c r="G5" s="63">
        <f t="shared" si="0"/>
        <v>2091723653</v>
      </c>
      <c r="H5" s="64">
        <f t="shared" si="0"/>
        <v>3171235202</v>
      </c>
      <c r="I5" s="64">
        <f t="shared" si="0"/>
        <v>6285229440</v>
      </c>
      <c r="J5" s="65">
        <f t="shared" si="0"/>
        <v>7682549781</v>
      </c>
      <c r="K5" s="64">
        <f t="shared" si="0"/>
        <v>10141034142</v>
      </c>
      <c r="L5" s="64">
        <f t="shared" si="0"/>
        <v>12675717666</v>
      </c>
      <c r="M5" s="64">
        <f t="shared" si="0"/>
        <v>6479707648</v>
      </c>
      <c r="N5" s="64">
        <f t="shared" si="0"/>
        <v>9473069762</v>
      </c>
      <c r="O5" s="64">
        <f t="shared" si="0"/>
        <v>9618914450</v>
      </c>
      <c r="P5" s="64">
        <f t="shared" si="0"/>
        <v>9686636856</v>
      </c>
      <c r="Q5" s="64">
        <f t="shared" si="0"/>
        <v>9129627911</v>
      </c>
      <c r="R5" s="66">
        <f t="shared" si="0"/>
        <v>16495364450</v>
      </c>
      <c r="S5" s="67">
        <f t="shared" si="0"/>
        <v>64394923751</v>
      </c>
      <c r="T5" s="40">
        <f>+F5+S5</f>
        <v>128667860751</v>
      </c>
      <c r="U5" s="1"/>
      <c r="V5" s="14">
        <v>54088873</v>
      </c>
    </row>
    <row r="6" spans="1:28" s="14" customFormat="1" x14ac:dyDescent="0.25">
      <c r="A6" s="11"/>
      <c r="B6" s="68"/>
      <c r="C6" s="69"/>
      <c r="D6" s="70"/>
      <c r="E6" s="71" t="s">
        <v>37</v>
      </c>
      <c r="F6" s="72">
        <f>F9+F14+F7+F13+F21+F10</f>
        <v>63514266000</v>
      </c>
      <c r="G6" s="73">
        <f t="shared" ref="G6:S6" si="1">G9+G14+G7+G13+G21+G10</f>
        <v>1083504653</v>
      </c>
      <c r="H6" s="74">
        <f t="shared" si="1"/>
        <v>2473493115</v>
      </c>
      <c r="I6" s="74">
        <f t="shared" si="1"/>
        <v>4776579191</v>
      </c>
      <c r="J6" s="75">
        <f t="shared" si="1"/>
        <v>3205593335</v>
      </c>
      <c r="K6" s="74">
        <f t="shared" si="1"/>
        <v>5725608746</v>
      </c>
      <c r="L6" s="74">
        <f t="shared" si="1"/>
        <v>9107736232</v>
      </c>
      <c r="M6" s="74">
        <f t="shared" si="1"/>
        <v>6154479935</v>
      </c>
      <c r="N6" s="74">
        <f t="shared" si="1"/>
        <v>5168432718</v>
      </c>
      <c r="O6" s="74">
        <f t="shared" si="1"/>
        <v>4035994477</v>
      </c>
      <c r="P6" s="74">
        <f t="shared" si="1"/>
        <v>5225227881</v>
      </c>
      <c r="Q6" s="74">
        <f t="shared" si="1"/>
        <v>3480751767</v>
      </c>
      <c r="R6" s="76">
        <f t="shared" si="1"/>
        <v>12949302701</v>
      </c>
      <c r="S6" s="77">
        <f t="shared" si="1"/>
        <v>63386704751</v>
      </c>
      <c r="T6" s="40">
        <f>+F6+S6</f>
        <v>126900970751</v>
      </c>
      <c r="U6" s="1"/>
      <c r="V6" s="14">
        <v>32168957</v>
      </c>
    </row>
    <row r="7" spans="1:28" s="14" customFormat="1" x14ac:dyDescent="0.25">
      <c r="A7" s="11"/>
      <c r="B7" s="78" t="s">
        <v>15</v>
      </c>
      <c r="C7" s="79" t="s">
        <v>7</v>
      </c>
      <c r="D7" s="80"/>
      <c r="E7" s="81" t="s">
        <v>39</v>
      </c>
      <c r="F7" s="82">
        <f>SUM(F8:F8)</f>
        <v>32168957000</v>
      </c>
      <c r="G7" s="82">
        <f t="shared" ref="G7:T7" si="2">SUM(G8:G8)</f>
        <v>0</v>
      </c>
      <c r="H7" s="82">
        <f t="shared" si="2"/>
        <v>1715000000</v>
      </c>
      <c r="I7" s="82">
        <f t="shared" si="2"/>
        <v>2622532000</v>
      </c>
      <c r="J7" s="82">
        <f t="shared" si="2"/>
        <v>2274088000</v>
      </c>
      <c r="K7" s="82">
        <f t="shared" si="2"/>
        <v>3877488000</v>
      </c>
      <c r="L7" s="82">
        <f t="shared" si="2"/>
        <v>8000205000</v>
      </c>
      <c r="M7" s="82">
        <f t="shared" si="2"/>
        <v>4248958000</v>
      </c>
      <c r="N7" s="82">
        <f t="shared" si="2"/>
        <v>3821099000</v>
      </c>
      <c r="O7" s="82">
        <f t="shared" si="2"/>
        <v>1803619000</v>
      </c>
      <c r="P7" s="82">
        <f t="shared" si="2"/>
        <v>1636529000</v>
      </c>
      <c r="Q7" s="82">
        <f t="shared" si="2"/>
        <v>1181425000</v>
      </c>
      <c r="R7" s="82">
        <f t="shared" si="2"/>
        <v>988014000</v>
      </c>
      <c r="S7" s="88">
        <f t="shared" si="2"/>
        <v>32168957000</v>
      </c>
      <c r="T7" s="41">
        <f t="shared" si="2"/>
        <v>0</v>
      </c>
      <c r="U7" s="1"/>
      <c r="V7" s="14">
        <v>32168957</v>
      </c>
    </row>
    <row r="8" spans="1:28" outlineLevel="2" x14ac:dyDescent="0.25">
      <c r="A8" s="4"/>
      <c r="B8" s="78"/>
      <c r="C8" s="69"/>
      <c r="D8" s="89" t="s">
        <v>40</v>
      </c>
      <c r="E8" s="90" t="s">
        <v>49</v>
      </c>
      <c r="F8" s="105">
        <v>32168957000</v>
      </c>
      <c r="G8" s="92"/>
      <c r="H8" s="93">
        <v>1715000000</v>
      </c>
      <c r="I8" s="93">
        <v>2622532000</v>
      </c>
      <c r="J8" s="94">
        <v>2274088000</v>
      </c>
      <c r="K8" s="93">
        <v>3877488000</v>
      </c>
      <c r="L8" s="93">
        <v>8000205000</v>
      </c>
      <c r="M8" s="93">
        <v>4248958000</v>
      </c>
      <c r="N8" s="93">
        <v>3821099000</v>
      </c>
      <c r="O8" s="93">
        <v>1803619000</v>
      </c>
      <c r="P8" s="93">
        <v>1636529000</v>
      </c>
      <c r="Q8" s="93">
        <v>1181425000</v>
      </c>
      <c r="R8" s="95">
        <v>988014000</v>
      </c>
      <c r="S8" s="96">
        <f>SUM(G8:R8)</f>
        <v>32168957000</v>
      </c>
      <c r="T8" s="42">
        <f>-+S8+F8</f>
        <v>0</v>
      </c>
      <c r="V8" s="8">
        <v>32168957</v>
      </c>
    </row>
    <row r="9" spans="1:28" s="14" customFormat="1" x14ac:dyDescent="0.25">
      <c r="A9" s="11"/>
      <c r="B9" s="78" t="s">
        <v>45</v>
      </c>
      <c r="C9" s="69"/>
      <c r="D9" s="70"/>
      <c r="E9" s="71" t="s">
        <v>6</v>
      </c>
      <c r="F9" s="82">
        <v>0</v>
      </c>
      <c r="G9" s="83"/>
      <c r="H9" s="84"/>
      <c r="I9" s="84"/>
      <c r="J9" s="86"/>
      <c r="K9" s="84"/>
      <c r="L9" s="84"/>
      <c r="M9" s="84"/>
      <c r="N9" s="84"/>
      <c r="O9" s="84"/>
      <c r="P9" s="84"/>
      <c r="Q9" s="84"/>
      <c r="R9" s="87"/>
      <c r="S9" s="88">
        <f t="shared" ref="S9:S22" si="3">SUM(G9:R9)</f>
        <v>0</v>
      </c>
      <c r="T9" s="40" t="e">
        <f>#REF!</f>
        <v>#REF!</v>
      </c>
      <c r="U9" s="1"/>
      <c r="V9" s="14">
        <v>117832</v>
      </c>
    </row>
    <row r="10" spans="1:28" s="14" customFormat="1" x14ac:dyDescent="0.25">
      <c r="A10" s="11"/>
      <c r="B10" s="106" t="s">
        <v>50</v>
      </c>
      <c r="C10" s="79"/>
      <c r="D10" s="107"/>
      <c r="E10" s="71" t="s">
        <v>51</v>
      </c>
      <c r="F10" s="82">
        <f t="shared" ref="F10:S10" si="4">+F11+F12</f>
        <v>365091000</v>
      </c>
      <c r="G10" s="83">
        <f t="shared" si="4"/>
        <v>69554653</v>
      </c>
      <c r="H10" s="84">
        <f t="shared" si="4"/>
        <v>23404115</v>
      </c>
      <c r="I10" s="84">
        <f t="shared" si="4"/>
        <v>43484191</v>
      </c>
      <c r="J10" s="86">
        <f t="shared" si="4"/>
        <v>85296335</v>
      </c>
      <c r="K10" s="84">
        <f t="shared" si="4"/>
        <v>98016746</v>
      </c>
      <c r="L10" s="84">
        <f t="shared" si="4"/>
        <v>59316232</v>
      </c>
      <c r="M10" s="84">
        <f t="shared" si="4"/>
        <v>57834935</v>
      </c>
      <c r="N10" s="84">
        <f t="shared" si="4"/>
        <v>35197718</v>
      </c>
      <c r="O10" s="84">
        <f t="shared" si="4"/>
        <v>46991477</v>
      </c>
      <c r="P10" s="84">
        <f t="shared" si="4"/>
        <v>76328881</v>
      </c>
      <c r="Q10" s="84">
        <f t="shared" si="4"/>
        <v>62610767</v>
      </c>
      <c r="R10" s="87">
        <f t="shared" si="4"/>
        <v>67939701</v>
      </c>
      <c r="S10" s="88">
        <f t="shared" si="4"/>
        <v>725975751</v>
      </c>
      <c r="T10" s="42">
        <f>+T11+T12</f>
        <v>-360884751</v>
      </c>
      <c r="U10" s="1"/>
      <c r="V10" s="14">
        <v>86681</v>
      </c>
    </row>
    <row r="11" spans="1:28" s="14" customFormat="1" outlineLevel="1" x14ac:dyDescent="0.25">
      <c r="A11" s="11"/>
      <c r="B11" s="106"/>
      <c r="C11" s="79" t="s">
        <v>5</v>
      </c>
      <c r="D11" s="107"/>
      <c r="E11" s="71" t="s">
        <v>52</v>
      </c>
      <c r="F11" s="104">
        <v>86681000</v>
      </c>
      <c r="G11" s="118">
        <v>19036121</v>
      </c>
      <c r="H11" s="109">
        <v>2289896</v>
      </c>
      <c r="I11" s="109">
        <v>8063168</v>
      </c>
      <c r="J11" s="108">
        <v>7423457</v>
      </c>
      <c r="K11" s="109">
        <v>15979450</v>
      </c>
      <c r="L11" s="109">
        <v>6728163</v>
      </c>
      <c r="M11" s="109">
        <v>29654557</v>
      </c>
      <c r="N11" s="109">
        <v>16303801</v>
      </c>
      <c r="O11" s="109">
        <v>17072149</v>
      </c>
      <c r="P11" s="109">
        <v>16044133</v>
      </c>
      <c r="Q11" s="109">
        <v>10550394</v>
      </c>
      <c r="R11" s="110">
        <v>14342853</v>
      </c>
      <c r="S11" s="111">
        <f t="shared" si="3"/>
        <v>163488142</v>
      </c>
      <c r="T11" s="42">
        <f>-+S11+F11</f>
        <v>-76807142</v>
      </c>
      <c r="U11" s="1"/>
      <c r="V11" s="14">
        <v>31151</v>
      </c>
    </row>
    <row r="12" spans="1:28" outlineLevel="1" x14ac:dyDescent="0.25">
      <c r="A12" s="4"/>
      <c r="B12" s="68"/>
      <c r="C12" s="79">
        <v>99</v>
      </c>
      <c r="D12" s="102"/>
      <c r="E12" s="103" t="s">
        <v>38</v>
      </c>
      <c r="F12" s="112">
        <f>31151000+247259000</f>
        <v>278410000</v>
      </c>
      <c r="G12" s="141">
        <v>50518532</v>
      </c>
      <c r="H12" s="110">
        <v>21114219</v>
      </c>
      <c r="I12" s="109">
        <v>35421023</v>
      </c>
      <c r="J12" s="113">
        <v>77872878</v>
      </c>
      <c r="K12" s="110">
        <v>82037296</v>
      </c>
      <c r="L12" s="110">
        <v>52588069</v>
      </c>
      <c r="M12" s="110">
        <v>28180378</v>
      </c>
      <c r="N12" s="110">
        <v>18893917</v>
      </c>
      <c r="O12" s="110">
        <v>29919328</v>
      </c>
      <c r="P12" s="110">
        <v>60284748</v>
      </c>
      <c r="Q12" s="110">
        <v>52060373</v>
      </c>
      <c r="R12" s="110">
        <v>53596848</v>
      </c>
      <c r="S12" s="111">
        <f t="shared" si="3"/>
        <v>562487609</v>
      </c>
      <c r="T12" s="42">
        <f>-+S12+F12</f>
        <v>-284077609</v>
      </c>
      <c r="V12" s="8">
        <v>21507081</v>
      </c>
      <c r="X12" s="8" t="s">
        <v>111</v>
      </c>
      <c r="Z12" s="14"/>
      <c r="AA12" s="112"/>
      <c r="AB12" s="112"/>
    </row>
    <row r="13" spans="1:28" s="14" customFormat="1" x14ac:dyDescent="0.25">
      <c r="A13" s="11"/>
      <c r="B13" s="78" t="s">
        <v>53</v>
      </c>
      <c r="C13" s="79"/>
      <c r="D13" s="70"/>
      <c r="E13" s="71" t="s">
        <v>54</v>
      </c>
      <c r="F13" s="82">
        <f>21507081000+89989000+416142000+1083585000+255196000+225000000+7406025000+200000-10300000</f>
        <v>30972918000</v>
      </c>
      <c r="G13" s="114">
        <v>1013950000</v>
      </c>
      <c r="H13" s="115">
        <v>735089000</v>
      </c>
      <c r="I13" s="146">
        <v>2110563000</v>
      </c>
      <c r="J13" s="82">
        <v>846209000</v>
      </c>
      <c r="K13" s="115">
        <v>1750104000</v>
      </c>
      <c r="L13" s="115">
        <v>1048215000</v>
      </c>
      <c r="M13" s="115">
        <v>1847687000</v>
      </c>
      <c r="N13" s="115">
        <v>1306836000</v>
      </c>
      <c r="O13" s="115">
        <v>2183384000</v>
      </c>
      <c r="P13" s="115">
        <v>3512370000</v>
      </c>
      <c r="Q13" s="115">
        <v>2236716000</v>
      </c>
      <c r="R13" s="115">
        <v>11893349000</v>
      </c>
      <c r="S13" s="116">
        <f>SUM(G13:R13)</f>
        <v>30484472000</v>
      </c>
      <c r="T13" s="41" t="e">
        <f>+#REF!</f>
        <v>#REF!</v>
      </c>
      <c r="U13" s="1"/>
      <c r="V13" s="14">
        <v>21507081</v>
      </c>
      <c r="W13" s="14">
        <v>89989000</v>
      </c>
      <c r="X13" s="14">
        <v>416142</v>
      </c>
      <c r="Y13" s="14">
        <f>+V13+W13+X13</f>
        <v>111912223</v>
      </c>
      <c r="Z13" s="14">
        <f>+Y13-F13</f>
        <v>-30861005777</v>
      </c>
    </row>
    <row r="14" spans="1:28" s="14" customFormat="1" x14ac:dyDescent="0.25">
      <c r="A14" s="11"/>
      <c r="B14" s="78" t="s">
        <v>60</v>
      </c>
      <c r="C14" s="69"/>
      <c r="D14" s="70"/>
      <c r="E14" s="71" t="s">
        <v>55</v>
      </c>
      <c r="F14" s="82">
        <f>SUM(F15:F20)</f>
        <v>7300000</v>
      </c>
      <c r="G14" s="98">
        <f>SUM(G15:G20)</f>
        <v>0</v>
      </c>
      <c r="H14" s="99">
        <f t="shared" ref="H14:R14" si="5">SUM(H15:H20)</f>
        <v>0</v>
      </c>
      <c r="I14" s="99">
        <f t="shared" si="5"/>
        <v>0</v>
      </c>
      <c r="J14" s="100">
        <f t="shared" si="5"/>
        <v>0</v>
      </c>
      <c r="K14" s="99">
        <f>SUM(K15:K20)</f>
        <v>0</v>
      </c>
      <c r="L14" s="99">
        <f t="shared" si="5"/>
        <v>0</v>
      </c>
      <c r="M14" s="99">
        <f t="shared" si="5"/>
        <v>0</v>
      </c>
      <c r="N14" s="99">
        <f t="shared" si="5"/>
        <v>5300000</v>
      </c>
      <c r="O14" s="149">
        <f t="shared" si="5"/>
        <v>2000000</v>
      </c>
      <c r="P14" s="99">
        <f t="shared" si="5"/>
        <v>0</v>
      </c>
      <c r="Q14" s="99">
        <f t="shared" si="5"/>
        <v>0</v>
      </c>
      <c r="R14" s="101">
        <f t="shared" si="5"/>
        <v>0</v>
      </c>
      <c r="S14" s="116">
        <f>SUM(S15:S20)</f>
        <v>7300000</v>
      </c>
      <c r="T14" s="41">
        <f>SUM(T15:T20)</f>
        <v>0</v>
      </c>
      <c r="U14" s="1"/>
      <c r="V14" s="14">
        <v>21507081</v>
      </c>
    </row>
    <row r="15" spans="1:28" s="14" customFormat="1" outlineLevel="1" x14ac:dyDescent="0.25">
      <c r="A15" s="11"/>
      <c r="B15" s="68"/>
      <c r="C15" s="79" t="s">
        <v>5</v>
      </c>
      <c r="D15" s="70"/>
      <c r="E15" s="117" t="s">
        <v>56</v>
      </c>
      <c r="F15" s="104"/>
      <c r="G15" s="118"/>
      <c r="H15" s="109"/>
      <c r="I15" s="109"/>
      <c r="J15" s="108"/>
      <c r="K15" s="109"/>
      <c r="L15" s="109"/>
      <c r="M15" s="109"/>
      <c r="N15" s="109"/>
      <c r="O15" s="109"/>
      <c r="P15" s="109"/>
      <c r="Q15" s="109"/>
      <c r="R15" s="110"/>
      <c r="S15" s="96">
        <f t="shared" si="3"/>
        <v>0</v>
      </c>
      <c r="T15" s="42">
        <f t="shared" ref="T15:T22" si="6">-+S15+F15</f>
        <v>0</v>
      </c>
      <c r="U15" s="1"/>
      <c r="V15" s="14">
        <v>0</v>
      </c>
    </row>
    <row r="16" spans="1:28" s="14" customFormat="1" outlineLevel="1" x14ac:dyDescent="0.25">
      <c r="A16" s="11"/>
      <c r="B16" s="68"/>
      <c r="C16" s="79" t="s">
        <v>7</v>
      </c>
      <c r="D16" s="70"/>
      <c r="E16" s="117" t="s">
        <v>57</v>
      </c>
      <c r="F16" s="104"/>
      <c r="G16" s="118"/>
      <c r="H16" s="109"/>
      <c r="I16" s="109"/>
      <c r="J16" s="108"/>
      <c r="K16" s="109"/>
      <c r="L16" s="109"/>
      <c r="M16" s="109"/>
      <c r="N16" s="109"/>
      <c r="O16" s="109"/>
      <c r="P16" s="109"/>
      <c r="Q16" s="109"/>
      <c r="R16" s="110"/>
      <c r="S16" s="96">
        <f t="shared" si="3"/>
        <v>0</v>
      </c>
      <c r="T16" s="42">
        <f t="shared" si="6"/>
        <v>0</v>
      </c>
      <c r="U16" s="1"/>
      <c r="V16" s="14">
        <v>0</v>
      </c>
    </row>
    <row r="17" spans="1:25" s="14" customFormat="1" outlineLevel="1" x14ac:dyDescent="0.25">
      <c r="A17" s="11"/>
      <c r="B17" s="68"/>
      <c r="C17" s="79" t="s">
        <v>8</v>
      </c>
      <c r="D17" s="70"/>
      <c r="E17" s="117" t="s">
        <v>23</v>
      </c>
      <c r="F17" s="104">
        <v>7300000</v>
      </c>
      <c r="G17" s="118"/>
      <c r="H17" s="109"/>
      <c r="I17" s="109"/>
      <c r="J17" s="108"/>
      <c r="K17" s="109"/>
      <c r="L17" s="109"/>
      <c r="M17" s="109"/>
      <c r="N17" s="109">
        <v>5300000</v>
      </c>
      <c r="O17" s="109">
        <v>2000000</v>
      </c>
      <c r="P17" s="109"/>
      <c r="Q17" s="109"/>
      <c r="R17" s="110"/>
      <c r="S17" s="96">
        <f t="shared" si="3"/>
        <v>7300000</v>
      </c>
      <c r="T17" s="42">
        <f t="shared" si="6"/>
        <v>0</v>
      </c>
      <c r="U17" s="1"/>
      <c r="V17" s="14">
        <v>295003</v>
      </c>
    </row>
    <row r="18" spans="1:25" s="14" customFormat="1" outlineLevel="1" x14ac:dyDescent="0.25">
      <c r="A18" s="11"/>
      <c r="B18" s="68"/>
      <c r="C18" s="79" t="s">
        <v>9</v>
      </c>
      <c r="D18" s="70"/>
      <c r="E18" s="117" t="s">
        <v>58</v>
      </c>
      <c r="F18" s="104"/>
      <c r="G18" s="118"/>
      <c r="H18" s="109"/>
      <c r="I18" s="109"/>
      <c r="J18" s="108"/>
      <c r="K18" s="109"/>
      <c r="L18" s="109"/>
      <c r="M18" s="109"/>
      <c r="N18" s="109"/>
      <c r="O18" s="109"/>
      <c r="P18" s="109"/>
      <c r="Q18" s="109"/>
      <c r="R18" s="110"/>
      <c r="S18" s="96">
        <f t="shared" si="3"/>
        <v>0</v>
      </c>
      <c r="T18" s="42">
        <f t="shared" si="6"/>
        <v>0</v>
      </c>
      <c r="U18" s="1"/>
      <c r="V18" s="14">
        <v>54088873</v>
      </c>
    </row>
    <row r="19" spans="1:25" s="14" customFormat="1" outlineLevel="1" x14ac:dyDescent="0.25">
      <c r="A19" s="11"/>
      <c r="B19" s="68"/>
      <c r="C19" s="79" t="s">
        <v>15</v>
      </c>
      <c r="D19" s="70"/>
      <c r="E19" s="117" t="s">
        <v>59</v>
      </c>
      <c r="F19" s="104"/>
      <c r="G19" s="118"/>
      <c r="H19" s="109"/>
      <c r="I19" s="109"/>
      <c r="J19" s="108"/>
      <c r="K19" s="109"/>
      <c r="L19" s="109"/>
      <c r="M19" s="109"/>
      <c r="N19" s="109"/>
      <c r="O19" s="109"/>
      <c r="P19" s="109"/>
      <c r="Q19" s="109"/>
      <c r="R19" s="110"/>
      <c r="S19" s="96">
        <f>SUM(G19:R19)</f>
        <v>0</v>
      </c>
      <c r="T19" s="42">
        <f>-+S19+F19</f>
        <v>0</v>
      </c>
      <c r="U19" s="1"/>
      <c r="V19" s="14">
        <v>9089533</v>
      </c>
    </row>
    <row r="20" spans="1:25" s="14" customFormat="1" outlineLevel="1" x14ac:dyDescent="0.25">
      <c r="A20" s="11"/>
      <c r="B20" s="68"/>
      <c r="C20" s="79">
        <v>99</v>
      </c>
      <c r="D20" s="70"/>
      <c r="E20" s="117" t="s">
        <v>80</v>
      </c>
      <c r="F20" s="104"/>
      <c r="G20" s="118"/>
      <c r="H20" s="109"/>
      <c r="I20" s="109"/>
      <c r="J20" s="108"/>
      <c r="K20" s="109"/>
      <c r="L20" s="109"/>
      <c r="M20" s="109"/>
      <c r="N20" s="109"/>
      <c r="O20" s="109"/>
      <c r="P20" s="109"/>
      <c r="Q20" s="109"/>
      <c r="R20" s="110"/>
      <c r="S20" s="96">
        <f t="shared" si="3"/>
        <v>0</v>
      </c>
      <c r="T20" s="42">
        <f t="shared" si="6"/>
        <v>0</v>
      </c>
      <c r="U20" s="1"/>
      <c r="V20" s="14">
        <v>2286387</v>
      </c>
    </row>
    <row r="21" spans="1:25" s="14" customFormat="1" x14ac:dyDescent="0.25">
      <c r="A21" s="11"/>
      <c r="B21" s="68">
        <v>12</v>
      </c>
      <c r="C21" s="79"/>
      <c r="D21" s="119"/>
      <c r="E21" s="71" t="s">
        <v>61</v>
      </c>
      <c r="F21" s="82">
        <f>+F22</f>
        <v>0</v>
      </c>
      <c r="G21" s="98">
        <f t="shared" ref="G21:T21" si="7">+G22</f>
        <v>0</v>
      </c>
      <c r="H21" s="99">
        <f t="shared" si="7"/>
        <v>0</v>
      </c>
      <c r="I21" s="99">
        <f t="shared" si="7"/>
        <v>0</v>
      </c>
      <c r="J21" s="100">
        <f t="shared" si="7"/>
        <v>0</v>
      </c>
      <c r="K21" s="99">
        <f t="shared" si="7"/>
        <v>0</v>
      </c>
      <c r="L21" s="99">
        <f t="shared" si="7"/>
        <v>0</v>
      </c>
      <c r="M21" s="99">
        <f t="shared" si="7"/>
        <v>0</v>
      </c>
      <c r="N21" s="99">
        <f t="shared" si="7"/>
        <v>0</v>
      </c>
      <c r="O21" s="99">
        <f t="shared" si="7"/>
        <v>0</v>
      </c>
      <c r="P21" s="99">
        <f t="shared" si="7"/>
        <v>0</v>
      </c>
      <c r="Q21" s="99">
        <f t="shared" si="7"/>
        <v>0</v>
      </c>
      <c r="R21" s="101">
        <f>+R22</f>
        <v>0</v>
      </c>
      <c r="S21" s="116">
        <f t="shared" si="7"/>
        <v>0</v>
      </c>
      <c r="T21" s="41">
        <f t="shared" si="7"/>
        <v>0</v>
      </c>
      <c r="U21" s="1"/>
      <c r="V21" s="14">
        <v>186896</v>
      </c>
    </row>
    <row r="22" spans="1:25" outlineLevel="1" x14ac:dyDescent="0.25">
      <c r="A22" s="4"/>
      <c r="B22" s="68"/>
      <c r="C22" s="69">
        <v>10</v>
      </c>
      <c r="D22" s="102"/>
      <c r="E22" s="120" t="s">
        <v>62</v>
      </c>
      <c r="F22" s="91"/>
      <c r="G22" s="92"/>
      <c r="H22" s="93"/>
      <c r="I22" s="93"/>
      <c r="J22" s="94"/>
      <c r="K22" s="93"/>
      <c r="L22" s="93"/>
      <c r="M22" s="93"/>
      <c r="N22" s="93"/>
      <c r="O22" s="93"/>
      <c r="P22" s="93"/>
      <c r="Q22" s="93"/>
      <c r="R22" s="95"/>
      <c r="S22" s="96">
        <f t="shared" si="3"/>
        <v>0</v>
      </c>
      <c r="T22" s="42">
        <f t="shared" si="6"/>
        <v>0</v>
      </c>
      <c r="V22" s="8">
        <v>141347</v>
      </c>
    </row>
    <row r="23" spans="1:25" s="14" customFormat="1" x14ac:dyDescent="0.25">
      <c r="A23" s="11"/>
      <c r="B23" s="68">
        <v>15</v>
      </c>
      <c r="C23" s="69"/>
      <c r="D23" s="70"/>
      <c r="E23" s="71" t="s">
        <v>11</v>
      </c>
      <c r="F23" s="82">
        <f>295003000+90878000+372790000</f>
        <v>758671000</v>
      </c>
      <c r="G23" s="270">
        <v>1008219000</v>
      </c>
      <c r="H23" s="109">
        <f t="shared" ref="H23:Q23" si="8">+G50</f>
        <v>697742087</v>
      </c>
      <c r="I23" s="109">
        <f t="shared" si="8"/>
        <v>1508650249</v>
      </c>
      <c r="J23" s="108">
        <f t="shared" si="8"/>
        <v>4476956446</v>
      </c>
      <c r="K23" s="109">
        <f t="shared" si="8"/>
        <v>4415425396</v>
      </c>
      <c r="L23" s="109">
        <f t="shared" si="8"/>
        <v>3567981434</v>
      </c>
      <c r="M23" s="109">
        <f t="shared" si="8"/>
        <v>325227713</v>
      </c>
      <c r="N23" s="109">
        <f t="shared" si="8"/>
        <v>4304637044</v>
      </c>
      <c r="O23" s="109">
        <f t="shared" si="8"/>
        <v>5582919973</v>
      </c>
      <c r="P23" s="109">
        <f t="shared" si="8"/>
        <v>4461408975</v>
      </c>
      <c r="Q23" s="109">
        <f t="shared" si="8"/>
        <v>5648876144</v>
      </c>
      <c r="R23" s="110">
        <f>+Q50</f>
        <v>3546061749</v>
      </c>
      <c r="S23" s="77">
        <f>+G23</f>
        <v>1008219000</v>
      </c>
      <c r="T23" s="42">
        <f>-+S23+F23</f>
        <v>-249548000</v>
      </c>
      <c r="U23" s="1"/>
      <c r="V23" s="14">
        <v>45549</v>
      </c>
      <c r="W23" s="14">
        <v>90878</v>
      </c>
      <c r="X23" s="14">
        <v>372790</v>
      </c>
      <c r="Y23" s="14">
        <f>+V23+W23+X23</f>
        <v>509217</v>
      </c>
    </row>
    <row r="24" spans="1:25" s="14" customFormat="1" x14ac:dyDescent="0.25">
      <c r="A24" s="11"/>
      <c r="B24" s="68"/>
      <c r="C24" s="69"/>
      <c r="D24" s="70"/>
      <c r="E24" s="71"/>
      <c r="F24" s="72"/>
      <c r="G24" s="73"/>
      <c r="H24" s="74"/>
      <c r="I24" s="74"/>
      <c r="J24" s="75"/>
      <c r="K24" s="74"/>
      <c r="L24" s="74"/>
      <c r="M24" s="74"/>
      <c r="N24" s="74"/>
      <c r="O24" s="74"/>
      <c r="P24" s="74"/>
      <c r="Q24" s="74"/>
      <c r="R24" s="76"/>
      <c r="S24" s="77"/>
      <c r="T24" s="42"/>
      <c r="U24" s="1"/>
      <c r="V24" s="14">
        <v>41852013</v>
      </c>
    </row>
    <row r="25" spans="1:25" s="14" customFormat="1" x14ac:dyDescent="0.25">
      <c r="A25" s="11"/>
      <c r="B25" s="60"/>
      <c r="C25" s="12"/>
      <c r="D25" s="13"/>
      <c r="E25" s="61" t="s">
        <v>12</v>
      </c>
      <c r="F25" s="62">
        <f>F26+F50</f>
        <v>64272937000</v>
      </c>
      <c r="G25" s="63">
        <f t="shared" ref="G25:T25" si="9">G26+G50</f>
        <v>2091723653</v>
      </c>
      <c r="H25" s="64">
        <f t="shared" si="9"/>
        <v>3171235202</v>
      </c>
      <c r="I25" s="64">
        <f t="shared" si="9"/>
        <v>6285229440</v>
      </c>
      <c r="J25" s="65">
        <f t="shared" si="9"/>
        <v>7682549781</v>
      </c>
      <c r="K25" s="64">
        <f t="shared" si="9"/>
        <v>10141034142</v>
      </c>
      <c r="L25" s="64">
        <f t="shared" si="9"/>
        <v>12675717666</v>
      </c>
      <c r="M25" s="64">
        <f t="shared" si="9"/>
        <v>6479707648</v>
      </c>
      <c r="N25" s="64">
        <f t="shared" si="9"/>
        <v>9473069762</v>
      </c>
      <c r="O25" s="64">
        <f t="shared" si="9"/>
        <v>9618914450</v>
      </c>
      <c r="P25" s="64">
        <f t="shared" si="9"/>
        <v>9686636856</v>
      </c>
      <c r="Q25" s="64">
        <f t="shared" si="9"/>
        <v>9129627911</v>
      </c>
      <c r="R25" s="66">
        <f t="shared" si="9"/>
        <v>16495364450</v>
      </c>
      <c r="S25" s="67">
        <f t="shared" si="9"/>
        <v>64394923751</v>
      </c>
      <c r="T25" s="42" t="e">
        <f t="shared" si="9"/>
        <v>#REF!</v>
      </c>
      <c r="U25" s="1"/>
      <c r="V25" s="14">
        <v>41852013</v>
      </c>
    </row>
    <row r="26" spans="1:25" s="14" customFormat="1" x14ac:dyDescent="0.25">
      <c r="A26" s="11"/>
      <c r="B26" s="68"/>
      <c r="C26" s="69"/>
      <c r="D26" s="70"/>
      <c r="E26" s="71" t="s">
        <v>13</v>
      </c>
      <c r="F26" s="72">
        <f>+F27+F28+F32+F43+F49+F29+F41+F42+F39</f>
        <v>64272937000</v>
      </c>
      <c r="G26" s="73">
        <f>+G27+G28+G32+G43+G49+G29+G41+G42+G39</f>
        <v>1393981566</v>
      </c>
      <c r="H26" s="73">
        <f t="shared" ref="H26:Q26" si="10">+H27+H28+H32+H43+H49+H29+H41+H42+H39</f>
        <v>1662584953</v>
      </c>
      <c r="I26" s="73">
        <f t="shared" si="10"/>
        <v>1808272994</v>
      </c>
      <c r="J26" s="73">
        <f t="shared" si="10"/>
        <v>3267124385</v>
      </c>
      <c r="K26" s="73">
        <f t="shared" si="10"/>
        <v>6573052708</v>
      </c>
      <c r="L26" s="73">
        <f t="shared" si="10"/>
        <v>12350489953</v>
      </c>
      <c r="M26" s="73">
        <f t="shared" si="10"/>
        <v>2175070604</v>
      </c>
      <c r="N26" s="73">
        <f t="shared" si="10"/>
        <v>3890149789</v>
      </c>
      <c r="O26" s="73">
        <f t="shared" si="10"/>
        <v>5157505475</v>
      </c>
      <c r="P26" s="73">
        <f t="shared" si="10"/>
        <v>4037760712</v>
      </c>
      <c r="Q26" s="73">
        <f t="shared" si="10"/>
        <v>5583566162</v>
      </c>
      <c r="R26" s="73">
        <f>+R27+R28+R32+R43+R49+R29+R41+R42+R39</f>
        <v>16209262224</v>
      </c>
      <c r="S26" s="77">
        <f>+S27+S28+S32+S43+S49+S29+S41+S42</f>
        <v>63861562525</v>
      </c>
      <c r="T26" s="42" t="e">
        <f>+T27+T28+T32+T43+T49+T29+T41+T42</f>
        <v>#REF!</v>
      </c>
      <c r="V26" s="14">
        <v>14244106</v>
      </c>
      <c r="X26" s="14" t="s">
        <v>111</v>
      </c>
    </row>
    <row r="27" spans="1:25" s="14" customFormat="1" x14ac:dyDescent="0.25">
      <c r="A27" s="11"/>
      <c r="B27" s="68">
        <v>21</v>
      </c>
      <c r="C27" s="69"/>
      <c r="D27" s="70"/>
      <c r="E27" s="71" t="s">
        <v>14</v>
      </c>
      <c r="F27" s="82">
        <f>9089533000+90878000+416142000+255196000-34000000+200000</f>
        <v>9817949000</v>
      </c>
      <c r="G27" s="83">
        <v>625393908</v>
      </c>
      <c r="H27" s="84">
        <v>639040881</v>
      </c>
      <c r="I27" s="84">
        <v>1125029089</v>
      </c>
      <c r="J27" s="86">
        <v>650556824</v>
      </c>
      <c r="K27" s="84">
        <v>646641181</v>
      </c>
      <c r="L27" s="84">
        <v>1097106751</v>
      </c>
      <c r="M27" s="84">
        <v>651185172</v>
      </c>
      <c r="N27" s="84">
        <v>649044647</v>
      </c>
      <c r="O27" s="84">
        <v>1120677890</v>
      </c>
      <c r="P27" s="84">
        <v>653605031</v>
      </c>
      <c r="Q27" s="74">
        <v>644450907</v>
      </c>
      <c r="R27" s="87">
        <v>1235736379</v>
      </c>
      <c r="S27" s="88">
        <f t="shared" ref="S27:S44" si="11">SUM(G27:R27)</f>
        <v>9738468660</v>
      </c>
      <c r="T27" s="41" t="e">
        <f>+#REF!+#REF!+#REF!+#REF!</f>
        <v>#REF!</v>
      </c>
      <c r="V27" s="148">
        <v>6117528</v>
      </c>
      <c r="W27" s="14">
        <v>90878000</v>
      </c>
      <c r="X27" s="14">
        <v>416142000</v>
      </c>
      <c r="Y27" s="14">
        <f>+F27+W27+X27</f>
        <v>10324969000</v>
      </c>
    </row>
    <row r="28" spans="1:25" s="14" customFormat="1" x14ac:dyDescent="0.25">
      <c r="A28" s="11"/>
      <c r="B28" s="68">
        <v>22</v>
      </c>
      <c r="C28" s="69"/>
      <c r="D28" s="70"/>
      <c r="E28" s="81" t="s">
        <v>16</v>
      </c>
      <c r="F28" s="82">
        <f>2286387000-3000000</f>
        <v>2283387000</v>
      </c>
      <c r="G28" s="83">
        <v>69291425</v>
      </c>
      <c r="H28" s="84">
        <v>113058230</v>
      </c>
      <c r="I28" s="84">
        <v>139237496</v>
      </c>
      <c r="J28" s="86">
        <v>190866102</v>
      </c>
      <c r="K28" s="84">
        <v>218426133</v>
      </c>
      <c r="L28" s="84">
        <v>232772448</v>
      </c>
      <c r="M28" s="84">
        <v>168569537</v>
      </c>
      <c r="N28" s="84">
        <v>232491782</v>
      </c>
      <c r="O28" s="84">
        <v>202099837</v>
      </c>
      <c r="P28" s="84">
        <v>186093692</v>
      </c>
      <c r="Q28" s="84">
        <v>184820701</v>
      </c>
      <c r="R28" s="87">
        <v>345659617</v>
      </c>
      <c r="S28" s="88">
        <f t="shared" si="11"/>
        <v>2283387000</v>
      </c>
      <c r="T28" s="41" t="e">
        <f>+#REF!+#REF!+#REF!+#REF!+#REF!+#REF!+#REF!+#REF!+#REF!+#REF!+#REF!+#REF!</f>
        <v>#REF!</v>
      </c>
      <c r="V28" s="148">
        <v>7517929</v>
      </c>
    </row>
    <row r="29" spans="1:25" s="14" customFormat="1" x14ac:dyDescent="0.25">
      <c r="A29" s="11"/>
      <c r="B29" s="68">
        <v>23</v>
      </c>
      <c r="C29" s="69"/>
      <c r="D29" s="70"/>
      <c r="E29" s="81" t="s">
        <v>63</v>
      </c>
      <c r="F29" s="82">
        <f>+F30+F31</f>
        <v>726449000</v>
      </c>
      <c r="G29" s="83">
        <f>+G30+G31</f>
        <v>436289532</v>
      </c>
      <c r="H29" s="83">
        <f t="shared" ref="H29:R29" si="12">+H30+H31</f>
        <v>61916944</v>
      </c>
      <c r="I29" s="83">
        <f t="shared" si="12"/>
        <v>31887600</v>
      </c>
      <c r="J29" s="83">
        <f t="shared" si="12"/>
        <v>28773815</v>
      </c>
      <c r="K29" s="83">
        <f t="shared" si="12"/>
        <v>14570424</v>
      </c>
      <c r="L29" s="83">
        <f t="shared" si="12"/>
        <v>16160802</v>
      </c>
      <c r="M29" s="83">
        <f t="shared" si="12"/>
        <v>33619321</v>
      </c>
      <c r="N29" s="83">
        <f t="shared" si="12"/>
        <v>10111077</v>
      </c>
      <c r="O29" s="83">
        <f t="shared" si="12"/>
        <v>16971633</v>
      </c>
      <c r="P29" s="83">
        <f t="shared" si="12"/>
        <v>11514485</v>
      </c>
      <c r="Q29" s="83">
        <f t="shared" si="12"/>
        <v>10857186</v>
      </c>
      <c r="R29" s="83">
        <f t="shared" si="12"/>
        <v>47542685</v>
      </c>
      <c r="S29" s="83">
        <f t="shared" si="11"/>
        <v>720215504</v>
      </c>
      <c r="T29" s="41" t="e">
        <f>+T30</f>
        <v>#REF!</v>
      </c>
      <c r="V29" s="148">
        <v>13672450</v>
      </c>
    </row>
    <row r="30" spans="1:25" s="14" customFormat="1" outlineLevel="1" x14ac:dyDescent="0.25">
      <c r="A30" s="11"/>
      <c r="B30" s="68"/>
      <c r="C30" s="79" t="s">
        <v>5</v>
      </c>
      <c r="D30" s="121"/>
      <c r="E30" s="117" t="s">
        <v>64</v>
      </c>
      <c r="F30" s="104">
        <f>141347000+505553000+34000000</f>
        <v>680900000</v>
      </c>
      <c r="G30" s="83">
        <v>390741006</v>
      </c>
      <c r="H30" s="84">
        <v>61916944</v>
      </c>
      <c r="I30" s="84">
        <v>31887600</v>
      </c>
      <c r="J30" s="84">
        <v>28773815</v>
      </c>
      <c r="K30" s="84">
        <v>14570424</v>
      </c>
      <c r="L30" s="84">
        <v>16160802</v>
      </c>
      <c r="M30" s="84">
        <v>33619321</v>
      </c>
      <c r="N30" s="84">
        <v>10111077</v>
      </c>
      <c r="O30" s="84">
        <v>16971633</v>
      </c>
      <c r="P30" s="84">
        <v>11514485</v>
      </c>
      <c r="Q30" s="84">
        <v>10857186</v>
      </c>
      <c r="R30" s="83">
        <v>47542685</v>
      </c>
      <c r="S30" s="83">
        <f t="shared" si="11"/>
        <v>674666978</v>
      </c>
      <c r="T30" s="42" t="e">
        <f>SUM(#REF!)</f>
        <v>#REF!</v>
      </c>
      <c r="V30" s="14">
        <v>300000</v>
      </c>
    </row>
    <row r="31" spans="1:25" s="14" customFormat="1" outlineLevel="1" x14ac:dyDescent="0.25">
      <c r="A31" s="11"/>
      <c r="B31" s="68"/>
      <c r="C31" s="150" t="s">
        <v>8</v>
      </c>
      <c r="D31" s="121"/>
      <c r="E31" s="103" t="s">
        <v>91</v>
      </c>
      <c r="F31" s="104">
        <v>45549000</v>
      </c>
      <c r="G31" s="83">
        <v>45548526</v>
      </c>
      <c r="H31" s="84"/>
      <c r="I31" s="84"/>
      <c r="J31" s="86"/>
      <c r="K31" s="84"/>
      <c r="L31" s="84"/>
      <c r="M31" s="84"/>
      <c r="N31" s="84"/>
      <c r="O31" s="84"/>
      <c r="P31" s="84"/>
      <c r="Q31" s="84"/>
      <c r="R31" s="85"/>
      <c r="S31" s="83">
        <f>SUM(G31:R31)</f>
        <v>45548526</v>
      </c>
      <c r="T31" s="42"/>
      <c r="V31" s="14">
        <v>0</v>
      </c>
    </row>
    <row r="32" spans="1:25" s="14" customFormat="1" x14ac:dyDescent="0.25">
      <c r="A32" s="11"/>
      <c r="B32" s="68">
        <v>24</v>
      </c>
      <c r="C32" s="69"/>
      <c r="D32" s="70"/>
      <c r="E32" s="71" t="s">
        <v>18</v>
      </c>
      <c r="F32" s="82">
        <f>+F33</f>
        <v>50451468000</v>
      </c>
      <c r="G32" s="83">
        <f t="shared" ref="G32:R32" si="13">+G33</f>
        <v>0</v>
      </c>
      <c r="H32" s="84">
        <f t="shared" si="13"/>
        <v>821057835</v>
      </c>
      <c r="I32" s="84">
        <f t="shared" si="13"/>
        <v>488270657</v>
      </c>
      <c r="J32" s="86">
        <f t="shared" si="13"/>
        <v>2380325632</v>
      </c>
      <c r="K32" s="84">
        <f t="shared" si="13"/>
        <v>5558558460</v>
      </c>
      <c r="L32" s="84">
        <f t="shared" si="13"/>
        <v>10917291051</v>
      </c>
      <c r="M32" s="84">
        <f t="shared" si="13"/>
        <v>1300061044</v>
      </c>
      <c r="N32" s="84">
        <f t="shared" si="13"/>
        <v>2968135534</v>
      </c>
      <c r="O32" s="84">
        <f t="shared" si="13"/>
        <v>3792741069</v>
      </c>
      <c r="P32" s="84">
        <f t="shared" si="13"/>
        <v>3137076272</v>
      </c>
      <c r="Q32" s="84">
        <f t="shared" si="13"/>
        <v>4709043154</v>
      </c>
      <c r="R32" s="87">
        <f t="shared" si="13"/>
        <v>14303196002</v>
      </c>
      <c r="S32" s="88">
        <f t="shared" si="11"/>
        <v>50375756710</v>
      </c>
      <c r="T32" s="41" t="e">
        <f>+#REF!+T33</f>
        <v>#REF!</v>
      </c>
      <c r="V32" s="14">
        <v>0</v>
      </c>
    </row>
    <row r="33" spans="1:33" s="14" customFormat="1" outlineLevel="1" x14ac:dyDescent="0.25">
      <c r="A33" s="11"/>
      <c r="B33" s="68"/>
      <c r="C33" s="79" t="s">
        <v>5</v>
      </c>
      <c r="D33" s="107"/>
      <c r="E33" s="81" t="s">
        <v>19</v>
      </c>
      <c r="F33" s="113">
        <f t="shared" ref="F33:R33" si="14">SUM(F34:F38)</f>
        <v>50451468000</v>
      </c>
      <c r="G33" s="122">
        <f t="shared" si="14"/>
        <v>0</v>
      </c>
      <c r="H33" s="123">
        <f t="shared" si="14"/>
        <v>821057835</v>
      </c>
      <c r="I33" s="123">
        <f t="shared" si="14"/>
        <v>488270657</v>
      </c>
      <c r="J33" s="124">
        <f t="shared" si="14"/>
        <v>2380325632</v>
      </c>
      <c r="K33" s="123">
        <f t="shared" si="14"/>
        <v>5558558460</v>
      </c>
      <c r="L33" s="123">
        <f t="shared" si="14"/>
        <v>10917291051</v>
      </c>
      <c r="M33" s="123">
        <f t="shared" si="14"/>
        <v>1300061044</v>
      </c>
      <c r="N33" s="123">
        <f t="shared" si="14"/>
        <v>2968135534</v>
      </c>
      <c r="O33" s="123">
        <f t="shared" si="14"/>
        <v>3792741069</v>
      </c>
      <c r="P33" s="123">
        <f t="shared" si="14"/>
        <v>3137076272</v>
      </c>
      <c r="Q33" s="123">
        <f t="shared" si="14"/>
        <v>4709043154</v>
      </c>
      <c r="R33" s="125">
        <f t="shared" si="14"/>
        <v>14303196002</v>
      </c>
      <c r="S33" s="126">
        <f t="shared" si="11"/>
        <v>50375756710</v>
      </c>
      <c r="T33" s="42">
        <f>SUM(T34:T38)</f>
        <v>75711290</v>
      </c>
      <c r="V33" s="14">
        <v>424590</v>
      </c>
    </row>
    <row r="34" spans="1:33" outlineLevel="2" x14ac:dyDescent="0.25">
      <c r="A34" s="4"/>
      <c r="B34" s="68"/>
      <c r="C34" s="69"/>
      <c r="D34" s="259">
        <v>131</v>
      </c>
      <c r="E34" s="260" t="s">
        <v>92</v>
      </c>
      <c r="F34" s="113">
        <f>14244106000-600000000-11619000</f>
        <v>13632487000</v>
      </c>
      <c r="G34" s="94">
        <v>0</v>
      </c>
      <c r="H34" s="93">
        <v>110306770</v>
      </c>
      <c r="I34" s="93">
        <v>223254995</v>
      </c>
      <c r="J34" s="94">
        <v>975326613</v>
      </c>
      <c r="K34" s="93">
        <v>2588567872</v>
      </c>
      <c r="L34" s="93">
        <v>6286831851</v>
      </c>
      <c r="M34" s="93">
        <v>327461989</v>
      </c>
      <c r="N34" s="93">
        <v>263212145</v>
      </c>
      <c r="O34" s="93">
        <v>-17707876</v>
      </c>
      <c r="P34" s="93">
        <v>352754382</v>
      </c>
      <c r="Q34" s="93">
        <v>515902372</v>
      </c>
      <c r="R34" s="95">
        <v>1978177545</v>
      </c>
      <c r="S34" s="111">
        <f t="shared" si="11"/>
        <v>13604088658</v>
      </c>
      <c r="T34" s="42">
        <f t="shared" ref="T34:T38" si="15">-+S34+F34</f>
        <v>28398342</v>
      </c>
      <c r="U34" s="8"/>
      <c r="V34" s="148">
        <v>90080</v>
      </c>
    </row>
    <row r="35" spans="1:33" outlineLevel="2" x14ac:dyDescent="0.25">
      <c r="A35" s="4"/>
      <c r="B35" s="68"/>
      <c r="C35" s="69"/>
      <c r="D35" s="259">
        <v>132</v>
      </c>
      <c r="E35" s="260" t="s">
        <v>93</v>
      </c>
      <c r="F35" s="113">
        <v>6117528000</v>
      </c>
      <c r="G35" s="94">
        <v>0</v>
      </c>
      <c r="H35" s="93">
        <v>53232590</v>
      </c>
      <c r="I35" s="93">
        <v>60474569</v>
      </c>
      <c r="J35" s="94">
        <v>380109783</v>
      </c>
      <c r="K35" s="93">
        <v>1705469854</v>
      </c>
      <c r="L35" s="93">
        <v>3157039413</v>
      </c>
      <c r="M35" s="93">
        <v>149660438</v>
      </c>
      <c r="N35" s="93">
        <v>38774403</v>
      </c>
      <c r="O35" s="93">
        <v>94807560</v>
      </c>
      <c r="P35" s="93">
        <v>88531113</v>
      </c>
      <c r="Q35" s="93">
        <v>167195335</v>
      </c>
      <c r="R35" s="95">
        <v>205488009</v>
      </c>
      <c r="S35" s="111">
        <f>SUM(G35:R35)</f>
        <v>6100783067</v>
      </c>
      <c r="T35" s="42">
        <f t="shared" si="15"/>
        <v>16744933</v>
      </c>
      <c r="U35" s="8"/>
      <c r="V35" s="148">
        <v>0</v>
      </c>
    </row>
    <row r="36" spans="1:33" outlineLevel="2" x14ac:dyDescent="0.25">
      <c r="A36" s="4"/>
      <c r="B36" s="68"/>
      <c r="C36" s="69"/>
      <c r="D36" s="259">
        <v>133</v>
      </c>
      <c r="E36" s="260" t="s">
        <v>94</v>
      </c>
      <c r="F36" s="113">
        <f>7517929000-566315000</f>
        <v>6951614000</v>
      </c>
      <c r="G36" s="94">
        <v>0</v>
      </c>
      <c r="H36" s="93">
        <v>6226442</v>
      </c>
      <c r="I36" s="93">
        <v>43423273</v>
      </c>
      <c r="J36" s="94">
        <v>223118823</v>
      </c>
      <c r="K36" s="93">
        <v>357065671</v>
      </c>
      <c r="L36" s="93">
        <v>510868853</v>
      </c>
      <c r="M36" s="93">
        <v>197714372</v>
      </c>
      <c r="N36" s="93">
        <v>455805631</v>
      </c>
      <c r="O36" s="93">
        <v>1735257177</v>
      </c>
      <c r="P36" s="93">
        <v>1543702557</v>
      </c>
      <c r="Q36" s="93">
        <v>651343046</v>
      </c>
      <c r="R36" s="95">
        <v>1221867290</v>
      </c>
      <c r="S36" s="111">
        <f t="shared" si="11"/>
        <v>6946393135</v>
      </c>
      <c r="T36" s="42">
        <f t="shared" si="15"/>
        <v>5220865</v>
      </c>
      <c r="U36" s="8"/>
      <c r="V36" s="148">
        <v>0</v>
      </c>
    </row>
    <row r="37" spans="1:33" ht="13.5" customHeight="1" outlineLevel="2" x14ac:dyDescent="0.25">
      <c r="A37" s="4"/>
      <c r="B37" s="68"/>
      <c r="C37" s="69"/>
      <c r="D37" s="259">
        <v>134</v>
      </c>
      <c r="E37" s="260" t="s">
        <v>95</v>
      </c>
      <c r="F37" s="113">
        <v>13672450000</v>
      </c>
      <c r="G37" s="94">
        <v>0</v>
      </c>
      <c r="H37" s="93">
        <v>651292033</v>
      </c>
      <c r="I37" s="93">
        <v>161117820</v>
      </c>
      <c r="J37" s="94">
        <v>801770413</v>
      </c>
      <c r="K37" s="93">
        <v>907455063</v>
      </c>
      <c r="L37" s="93">
        <v>904230934</v>
      </c>
      <c r="M37" s="93">
        <v>507224245</v>
      </c>
      <c r="N37" s="93">
        <v>2209540639</v>
      </c>
      <c r="O37" s="93">
        <v>1485255208</v>
      </c>
      <c r="P37" s="93">
        <v>1159378220</v>
      </c>
      <c r="Q37" s="93">
        <v>1946813561</v>
      </c>
      <c r="R37" s="95">
        <v>2938371864</v>
      </c>
      <c r="S37" s="111">
        <f>SUM(G37:R37)</f>
        <v>13672450000</v>
      </c>
      <c r="T37" s="42">
        <f t="shared" si="15"/>
        <v>0</v>
      </c>
      <c r="U37" s="8"/>
      <c r="V37" s="148">
        <v>334510</v>
      </c>
    </row>
    <row r="38" spans="1:33" outlineLevel="2" x14ac:dyDescent="0.25">
      <c r="A38" s="4"/>
      <c r="B38" s="68"/>
      <c r="C38" s="69"/>
      <c r="D38" s="259">
        <v>152</v>
      </c>
      <c r="E38" s="260" t="s">
        <v>96</v>
      </c>
      <c r="F38" s="113">
        <f>300000000+462779000+1683585000+225000000+7406025000</f>
        <v>10077389000</v>
      </c>
      <c r="G38" s="94">
        <v>0</v>
      </c>
      <c r="H38" s="93"/>
      <c r="I38" s="93"/>
      <c r="J38" s="94"/>
      <c r="K38" s="93"/>
      <c r="L38" s="93">
        <v>58320000</v>
      </c>
      <c r="M38" s="93">
        <v>118000000</v>
      </c>
      <c r="N38" s="93">
        <v>802716</v>
      </c>
      <c r="O38" s="93">
        <v>495129000</v>
      </c>
      <c r="P38" s="93">
        <v>-7290000</v>
      </c>
      <c r="Q38" s="93">
        <v>1427788840</v>
      </c>
      <c r="R38" s="95">
        <v>7959291294</v>
      </c>
      <c r="S38" s="111">
        <f t="shared" si="11"/>
        <v>10052041850</v>
      </c>
      <c r="T38" s="42">
        <f t="shared" si="15"/>
        <v>25347150</v>
      </c>
      <c r="U38" s="8"/>
      <c r="V38">
        <v>249454</v>
      </c>
      <c r="W38" s="8">
        <v>462779000</v>
      </c>
    </row>
    <row r="39" spans="1:33" outlineLevel="2" x14ac:dyDescent="0.25">
      <c r="A39" s="4"/>
      <c r="B39" s="68">
        <v>25</v>
      </c>
      <c r="C39" s="69"/>
      <c r="D39" s="259"/>
      <c r="E39" s="269" t="s">
        <v>105</v>
      </c>
      <c r="F39" s="113">
        <f>+F40</f>
        <v>247259000</v>
      </c>
      <c r="G39" s="94">
        <f>+G40</f>
        <v>0</v>
      </c>
      <c r="H39" s="94">
        <f t="shared" ref="H39:R39" si="16">+H40</f>
        <v>0</v>
      </c>
      <c r="I39" s="94">
        <f t="shared" si="16"/>
        <v>0</v>
      </c>
      <c r="J39" s="94">
        <f t="shared" si="16"/>
        <v>0</v>
      </c>
      <c r="K39" s="94">
        <f t="shared" si="16"/>
        <v>0</v>
      </c>
      <c r="L39" s="94">
        <f t="shared" si="16"/>
        <v>0</v>
      </c>
      <c r="M39" s="94">
        <f t="shared" si="16"/>
        <v>0</v>
      </c>
      <c r="N39" s="94">
        <f t="shared" si="16"/>
        <v>0</v>
      </c>
      <c r="O39" s="94">
        <f t="shared" si="16"/>
        <v>0</v>
      </c>
      <c r="P39" s="94">
        <f t="shared" si="16"/>
        <v>0</v>
      </c>
      <c r="Q39" s="94">
        <f t="shared" si="16"/>
        <v>0</v>
      </c>
      <c r="R39" s="94">
        <f t="shared" si="16"/>
        <v>247259000</v>
      </c>
      <c r="S39" s="111">
        <f t="shared" si="11"/>
        <v>247259000</v>
      </c>
      <c r="T39" s="42"/>
      <c r="U39" s="8"/>
      <c r="V39">
        <v>249454</v>
      </c>
    </row>
    <row r="40" spans="1:33" outlineLevel="2" x14ac:dyDescent="0.25">
      <c r="A40" s="4"/>
      <c r="B40" s="68"/>
      <c r="C40" s="69">
        <v>99</v>
      </c>
      <c r="D40" s="259"/>
      <c r="E40" s="260" t="s">
        <v>106</v>
      </c>
      <c r="F40" s="268">
        <v>247259000</v>
      </c>
      <c r="G40" s="94"/>
      <c r="H40" s="93"/>
      <c r="I40" s="93"/>
      <c r="J40" s="94"/>
      <c r="K40" s="93"/>
      <c r="L40" s="93"/>
      <c r="M40" s="93"/>
      <c r="N40" s="93"/>
      <c r="O40" s="93"/>
      <c r="P40" s="93"/>
      <c r="Q40" s="93"/>
      <c r="R40" s="95">
        <v>247259000</v>
      </c>
      <c r="S40" s="111">
        <f t="shared" si="11"/>
        <v>247259000</v>
      </c>
      <c r="T40" s="42"/>
      <c r="U40" s="8"/>
      <c r="V40">
        <v>53839419</v>
      </c>
    </row>
    <row r="41" spans="1:33" s="14" customFormat="1" x14ac:dyDescent="0.25">
      <c r="A41" s="11"/>
      <c r="B41" s="68">
        <v>26</v>
      </c>
      <c r="C41" s="79" t="s">
        <v>5</v>
      </c>
      <c r="D41" s="102"/>
      <c r="E41" s="81" t="s">
        <v>89</v>
      </c>
      <c r="F41" s="113">
        <v>0</v>
      </c>
      <c r="G41" s="98"/>
      <c r="H41" s="99"/>
      <c r="I41" s="99"/>
      <c r="J41" s="100"/>
      <c r="K41" s="99"/>
      <c r="L41" s="99"/>
      <c r="M41" s="99"/>
      <c r="N41" s="99"/>
      <c r="O41" s="99"/>
      <c r="P41" s="99"/>
      <c r="Q41" s="99"/>
      <c r="R41" s="87"/>
      <c r="S41" s="77">
        <f t="shared" si="11"/>
        <v>0</v>
      </c>
      <c r="T41" s="42">
        <f>F41-S41</f>
        <v>0</v>
      </c>
      <c r="V41"/>
    </row>
    <row r="42" spans="1:33" s="14" customFormat="1" x14ac:dyDescent="0.25">
      <c r="A42" s="11"/>
      <c r="B42" s="68"/>
      <c r="C42" s="79" t="s">
        <v>7</v>
      </c>
      <c r="D42" s="102"/>
      <c r="E42" s="71" t="s">
        <v>90</v>
      </c>
      <c r="F42" s="113">
        <v>72381000</v>
      </c>
      <c r="G42" s="98">
        <v>4090882</v>
      </c>
      <c r="H42" s="99"/>
      <c r="I42" s="99"/>
      <c r="J42" s="100"/>
      <c r="K42" s="99">
        <v>54584632</v>
      </c>
      <c r="L42" s="99">
        <v>3705530</v>
      </c>
      <c r="M42" s="99"/>
      <c r="N42" s="99"/>
      <c r="O42" s="99"/>
      <c r="P42" s="99"/>
      <c r="Q42" s="99">
        <v>10000000</v>
      </c>
      <c r="R42" s="87"/>
      <c r="S42" s="142">
        <f t="shared" si="11"/>
        <v>72381044</v>
      </c>
      <c r="T42" s="42">
        <f>F42-S42</f>
        <v>-44</v>
      </c>
      <c r="V42" s="148"/>
    </row>
    <row r="43" spans="1:33" s="14" customFormat="1" x14ac:dyDescent="0.25">
      <c r="A43" s="11"/>
      <c r="B43" s="68">
        <v>29</v>
      </c>
      <c r="C43" s="69"/>
      <c r="D43" s="70"/>
      <c r="E43" s="71" t="s">
        <v>20</v>
      </c>
      <c r="F43" s="97">
        <f>SUM(F44:F48)</f>
        <v>424590000</v>
      </c>
      <c r="G43" s="83">
        <f t="shared" ref="G43:R43" si="17">SUM(G44:G48)</f>
        <v>9461418</v>
      </c>
      <c r="H43" s="84">
        <f t="shared" si="17"/>
        <v>27511063</v>
      </c>
      <c r="I43" s="84">
        <f t="shared" si="17"/>
        <v>23848152</v>
      </c>
      <c r="J43" s="86">
        <f t="shared" si="17"/>
        <v>16602012</v>
      </c>
      <c r="K43" s="84">
        <f t="shared" si="17"/>
        <v>80271878</v>
      </c>
      <c r="L43" s="84">
        <f t="shared" si="17"/>
        <v>83453371</v>
      </c>
      <c r="M43" s="84">
        <f t="shared" si="17"/>
        <v>21635530</v>
      </c>
      <c r="N43" s="84">
        <f t="shared" si="17"/>
        <v>30366749</v>
      </c>
      <c r="O43" s="84">
        <f t="shared" si="17"/>
        <v>25015046</v>
      </c>
      <c r="P43" s="84">
        <f t="shared" si="17"/>
        <v>49471232</v>
      </c>
      <c r="Q43" s="84">
        <f t="shared" si="17"/>
        <v>26903824</v>
      </c>
      <c r="R43" s="87">
        <f t="shared" si="17"/>
        <v>29868541</v>
      </c>
      <c r="S43" s="88">
        <f t="shared" si="11"/>
        <v>424408816</v>
      </c>
      <c r="T43" s="41" t="e">
        <f>+#REF!+#REF!+T44+T45+T47+#REF!+T46</f>
        <v>#REF!</v>
      </c>
    </row>
    <row r="44" spans="1:33" s="14" customFormat="1" outlineLevel="1" x14ac:dyDescent="0.25">
      <c r="A44" s="11"/>
      <c r="B44" s="68"/>
      <c r="C44" s="79" t="s">
        <v>8</v>
      </c>
      <c r="D44" s="70"/>
      <c r="E44" s="71" t="s">
        <v>23</v>
      </c>
      <c r="F44" s="112">
        <v>90080000</v>
      </c>
      <c r="G44" s="127"/>
      <c r="H44" s="128"/>
      <c r="I44" s="128"/>
      <c r="J44" s="129"/>
      <c r="K44" s="128"/>
      <c r="L44" s="128">
        <v>40058430</v>
      </c>
      <c r="M44" s="128">
        <v>19962000</v>
      </c>
      <c r="N44" s="128">
        <v>9981000</v>
      </c>
      <c r="O44" s="128"/>
      <c r="P44" s="128">
        <v>20078570</v>
      </c>
      <c r="Q44" s="128"/>
      <c r="R44" s="130"/>
      <c r="S44" s="126">
        <f t="shared" si="11"/>
        <v>90080000</v>
      </c>
      <c r="T44" s="42">
        <f>-+S44+F44</f>
        <v>0</v>
      </c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</row>
    <row r="45" spans="1:33" s="14" customFormat="1" outlineLevel="1" x14ac:dyDescent="0.25">
      <c r="A45" s="11"/>
      <c r="B45" s="68"/>
      <c r="C45" s="79" t="s">
        <v>9</v>
      </c>
      <c r="D45" s="70"/>
      <c r="E45" s="71" t="s">
        <v>41</v>
      </c>
      <c r="F45" s="112"/>
      <c r="G45" s="127"/>
      <c r="H45" s="128"/>
      <c r="I45" s="128"/>
      <c r="J45" s="129"/>
      <c r="K45" s="128"/>
      <c r="L45" s="128"/>
      <c r="M45" s="128"/>
      <c r="N45" s="128"/>
      <c r="O45" s="128"/>
      <c r="P45" s="128"/>
      <c r="Q45" s="128"/>
      <c r="R45" s="130"/>
      <c r="S45" s="126">
        <f t="shared" ref="S45:S49" si="18">SUM(G45:R45)</f>
        <v>0</v>
      </c>
      <c r="T45" s="42">
        <f>-+S45+F45</f>
        <v>0</v>
      </c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</row>
    <row r="46" spans="1:33" s="14" customFormat="1" outlineLevel="1" x14ac:dyDescent="0.25">
      <c r="A46" s="11"/>
      <c r="B46" s="68"/>
      <c r="C46" s="79" t="s">
        <v>15</v>
      </c>
      <c r="D46" s="70"/>
      <c r="E46" s="117" t="s">
        <v>59</v>
      </c>
      <c r="F46" s="113"/>
      <c r="G46" s="122"/>
      <c r="H46" s="123"/>
      <c r="I46" s="123"/>
      <c r="J46" s="124"/>
      <c r="K46" s="123"/>
      <c r="L46" s="123"/>
      <c r="M46" s="123"/>
      <c r="N46" s="123"/>
      <c r="O46" s="123"/>
      <c r="P46" s="123"/>
      <c r="Q46" s="123"/>
      <c r="R46" s="125"/>
      <c r="S46" s="126">
        <f t="shared" si="18"/>
        <v>0</v>
      </c>
      <c r="T46" s="42">
        <f t="shared" ref="T46:T50" si="19">-+S46+F46</f>
        <v>0</v>
      </c>
    </row>
    <row r="47" spans="1:33" outlineLevel="1" x14ac:dyDescent="0.25">
      <c r="A47" s="4"/>
      <c r="B47" s="68"/>
      <c r="C47" s="79" t="s">
        <v>10</v>
      </c>
      <c r="D47" s="102"/>
      <c r="E47" s="120" t="s">
        <v>65</v>
      </c>
      <c r="F47" s="104">
        <v>0</v>
      </c>
      <c r="G47" s="122">
        <v>0</v>
      </c>
      <c r="H47" s="123"/>
      <c r="I47" s="123"/>
      <c r="J47" s="124"/>
      <c r="K47" s="123"/>
      <c r="L47" s="123"/>
      <c r="M47" s="123"/>
      <c r="N47" s="123"/>
      <c r="O47" s="123"/>
      <c r="P47" s="123"/>
      <c r="Q47" s="123"/>
      <c r="R47" s="125"/>
      <c r="S47" s="126">
        <f t="shared" si="18"/>
        <v>0</v>
      </c>
      <c r="T47" s="42">
        <f t="shared" si="19"/>
        <v>0</v>
      </c>
      <c r="U47" s="8"/>
    </row>
    <row r="48" spans="1:33" outlineLevel="1" x14ac:dyDescent="0.25">
      <c r="A48" s="4"/>
      <c r="B48" s="68"/>
      <c r="C48" s="79" t="s">
        <v>45</v>
      </c>
      <c r="D48" s="70"/>
      <c r="E48" s="117" t="s">
        <v>66</v>
      </c>
      <c r="F48" s="104">
        <v>334510000</v>
      </c>
      <c r="G48" s="127">
        <v>9461418</v>
      </c>
      <c r="H48" s="128">
        <v>27511063</v>
      </c>
      <c r="I48" s="128">
        <v>23848152</v>
      </c>
      <c r="J48" s="129">
        <v>16602012</v>
      </c>
      <c r="K48" s="128">
        <v>80271878</v>
      </c>
      <c r="L48" s="128">
        <v>43394941</v>
      </c>
      <c r="M48" s="128">
        <v>1673530</v>
      </c>
      <c r="N48" s="128">
        <v>20385749</v>
      </c>
      <c r="O48" s="128">
        <v>25015046</v>
      </c>
      <c r="P48" s="128">
        <v>29392662</v>
      </c>
      <c r="Q48" s="128">
        <v>26903824</v>
      </c>
      <c r="R48" s="130">
        <v>29868541</v>
      </c>
      <c r="S48" s="126">
        <f t="shared" si="18"/>
        <v>334328816</v>
      </c>
      <c r="T48" s="42">
        <f t="shared" si="19"/>
        <v>181184</v>
      </c>
      <c r="U48" s="8"/>
    </row>
    <row r="49" spans="1:22" s="14" customFormat="1" ht="12" customHeight="1" x14ac:dyDescent="0.25">
      <c r="A49" s="11"/>
      <c r="B49" s="68">
        <v>34</v>
      </c>
      <c r="C49" s="69"/>
      <c r="D49" s="70"/>
      <c r="E49" s="71" t="s">
        <v>67</v>
      </c>
      <c r="F49" s="82">
        <v>249454000</v>
      </c>
      <c r="G49" s="83">
        <v>249454401</v>
      </c>
      <c r="H49" s="84"/>
      <c r="I49" s="84"/>
      <c r="J49" s="86"/>
      <c r="K49" s="84"/>
      <c r="L49" s="84"/>
      <c r="M49" s="84"/>
      <c r="N49" s="84"/>
      <c r="O49" s="84"/>
      <c r="P49" s="84"/>
      <c r="Q49" s="84">
        <v>-2509610</v>
      </c>
      <c r="R49" s="87"/>
      <c r="S49" s="126">
        <f t="shared" si="18"/>
        <v>246944791</v>
      </c>
      <c r="T49" s="42">
        <f t="shared" si="19"/>
        <v>2509209</v>
      </c>
    </row>
    <row r="50" spans="1:22" s="14" customFormat="1" ht="13.8" thickBot="1" x14ac:dyDescent="0.3">
      <c r="A50" s="11"/>
      <c r="B50" s="131">
        <v>35</v>
      </c>
      <c r="C50" s="132"/>
      <c r="D50" s="133"/>
      <c r="E50" s="134" t="s">
        <v>21</v>
      </c>
      <c r="F50" s="135">
        <f>F5-F26</f>
        <v>0</v>
      </c>
      <c r="G50" s="139">
        <f t="shared" ref="G50:S50" si="20">G5-G26</f>
        <v>697742087</v>
      </c>
      <c r="H50" s="136">
        <f t="shared" si="20"/>
        <v>1508650249</v>
      </c>
      <c r="I50" s="136">
        <f t="shared" si="20"/>
        <v>4476956446</v>
      </c>
      <c r="J50" s="136">
        <f t="shared" si="20"/>
        <v>4415425396</v>
      </c>
      <c r="K50" s="136">
        <f t="shared" si="20"/>
        <v>3567981434</v>
      </c>
      <c r="L50" s="136">
        <f t="shared" si="20"/>
        <v>325227713</v>
      </c>
      <c r="M50" s="136">
        <f t="shared" si="20"/>
        <v>4304637044</v>
      </c>
      <c r="N50" s="136">
        <f t="shared" si="20"/>
        <v>5582919973</v>
      </c>
      <c r="O50" s="136">
        <f t="shared" si="20"/>
        <v>4461408975</v>
      </c>
      <c r="P50" s="136">
        <f t="shared" si="20"/>
        <v>5648876144</v>
      </c>
      <c r="Q50" s="136">
        <f t="shared" si="20"/>
        <v>3546061749</v>
      </c>
      <c r="R50" s="137">
        <f t="shared" si="20"/>
        <v>286102226</v>
      </c>
      <c r="S50" s="138">
        <f t="shared" si="20"/>
        <v>533361226</v>
      </c>
      <c r="T50" s="42">
        <f t="shared" si="19"/>
        <v>-533361226</v>
      </c>
    </row>
    <row r="51" spans="1:22" x14ac:dyDescent="0.25">
      <c r="A51" s="4"/>
      <c r="B51" s="18"/>
      <c r="C51" s="15"/>
      <c r="D51" s="19"/>
      <c r="E51" s="16"/>
      <c r="F51" s="28"/>
      <c r="G51" s="26"/>
      <c r="H51" s="43"/>
      <c r="I51" s="43"/>
      <c r="J51" s="17"/>
      <c r="K51" s="17"/>
      <c r="L51" s="1"/>
      <c r="M51" s="17"/>
      <c r="N51" s="17"/>
      <c r="O51" s="17"/>
      <c r="P51" s="17"/>
      <c r="Q51" s="17"/>
      <c r="R51" s="17"/>
      <c r="S51" s="43"/>
      <c r="T51" s="37"/>
      <c r="U51" s="8"/>
    </row>
    <row r="52" spans="1:22" x14ac:dyDescent="0.25">
      <c r="F52" s="27"/>
      <c r="L52" s="1"/>
      <c r="Q52" s="24"/>
      <c r="V52" s="14"/>
    </row>
    <row r="53" spans="1:22" x14ac:dyDescent="0.25">
      <c r="F53" s="26"/>
      <c r="L53" s="1"/>
    </row>
    <row r="54" spans="1:22" x14ac:dyDescent="0.25">
      <c r="L54" s="1"/>
    </row>
    <row r="55" spans="1:22" x14ac:dyDescent="0.25">
      <c r="L55" s="1"/>
    </row>
    <row r="56" spans="1:22" x14ac:dyDescent="0.25">
      <c r="L56" s="1"/>
    </row>
    <row r="57" spans="1:22" x14ac:dyDescent="0.25">
      <c r="L57" s="1"/>
    </row>
    <row r="58" spans="1:22" x14ac:dyDescent="0.25">
      <c r="L58" s="1"/>
    </row>
    <row r="59" spans="1:22" x14ac:dyDescent="0.25">
      <c r="L59" s="1"/>
    </row>
    <row r="60" spans="1:22" x14ac:dyDescent="0.25">
      <c r="L60" s="1"/>
    </row>
    <row r="61" spans="1:22" x14ac:dyDescent="0.25">
      <c r="L61" s="1"/>
    </row>
    <row r="62" spans="1:22" x14ac:dyDescent="0.25">
      <c r="L62" s="1"/>
    </row>
    <row r="63" spans="1:22" x14ac:dyDescent="0.25">
      <c r="L63" s="1"/>
    </row>
    <row r="64" spans="1:22" x14ac:dyDescent="0.25">
      <c r="L64" s="1"/>
    </row>
    <row r="65" spans="12:12" x14ac:dyDescent="0.25">
      <c r="L65" s="1"/>
    </row>
    <row r="66" spans="12:12" x14ac:dyDescent="0.25">
      <c r="L66" s="1"/>
    </row>
    <row r="67" spans="12:12" x14ac:dyDescent="0.25">
      <c r="L67" s="1"/>
    </row>
    <row r="68" spans="12:12" x14ac:dyDescent="0.25">
      <c r="L68" s="1"/>
    </row>
    <row r="69" spans="12:12" x14ac:dyDescent="0.25">
      <c r="L69" s="1"/>
    </row>
    <row r="70" spans="12:12" x14ac:dyDescent="0.25">
      <c r="L70" s="1"/>
    </row>
    <row r="71" spans="12:12" x14ac:dyDescent="0.25">
      <c r="L71" s="1"/>
    </row>
    <row r="72" spans="12:12" x14ac:dyDescent="0.25">
      <c r="L72" s="1"/>
    </row>
    <row r="73" spans="12:12" x14ac:dyDescent="0.25">
      <c r="L73" s="1"/>
    </row>
    <row r="74" spans="12:12" x14ac:dyDescent="0.25">
      <c r="L74" s="1"/>
    </row>
    <row r="75" spans="12:12" x14ac:dyDescent="0.25">
      <c r="L75" s="1"/>
    </row>
    <row r="76" spans="12:12" x14ac:dyDescent="0.25">
      <c r="L76" s="1"/>
    </row>
    <row r="77" spans="12:12" x14ac:dyDescent="0.25">
      <c r="L77" s="1"/>
    </row>
    <row r="78" spans="12:12" x14ac:dyDescent="0.25">
      <c r="L78" s="1"/>
    </row>
    <row r="79" spans="12:12" x14ac:dyDescent="0.25">
      <c r="L79" s="1"/>
    </row>
    <row r="80" spans="12:12" x14ac:dyDescent="0.25">
      <c r="L80" s="1"/>
    </row>
    <row r="81" spans="12:12" x14ac:dyDescent="0.25">
      <c r="L81" s="1"/>
    </row>
    <row r="82" spans="12:12" x14ac:dyDescent="0.25">
      <c r="L82" s="1"/>
    </row>
    <row r="83" spans="12:12" x14ac:dyDescent="0.25">
      <c r="L83" s="1"/>
    </row>
    <row r="84" spans="12:12" x14ac:dyDescent="0.25">
      <c r="L84" s="1"/>
    </row>
    <row r="85" spans="12:12" x14ac:dyDescent="0.25">
      <c r="L85" s="1"/>
    </row>
    <row r="86" spans="12:12" x14ac:dyDescent="0.25">
      <c r="L86" s="1"/>
    </row>
    <row r="87" spans="12:12" x14ac:dyDescent="0.25">
      <c r="L87" s="1"/>
    </row>
    <row r="88" spans="12:12" x14ac:dyDescent="0.25">
      <c r="L88" s="1"/>
    </row>
    <row r="89" spans="12:12" x14ac:dyDescent="0.25">
      <c r="L89" s="1"/>
    </row>
    <row r="90" spans="12:12" x14ac:dyDescent="0.25">
      <c r="L90" s="1"/>
    </row>
    <row r="91" spans="12:12" x14ac:dyDescent="0.25">
      <c r="L91" s="1"/>
    </row>
    <row r="92" spans="12:12" x14ac:dyDescent="0.25">
      <c r="L92" s="1"/>
    </row>
    <row r="93" spans="12:12" x14ac:dyDescent="0.25">
      <c r="L93" s="1"/>
    </row>
    <row r="94" spans="12:12" x14ac:dyDescent="0.25">
      <c r="L94" s="1"/>
    </row>
    <row r="95" spans="12:12" x14ac:dyDescent="0.25">
      <c r="L95" s="1"/>
    </row>
    <row r="96" spans="12:12" x14ac:dyDescent="0.25">
      <c r="L96" s="1"/>
    </row>
    <row r="97" spans="12:12" x14ac:dyDescent="0.25">
      <c r="L97" s="1"/>
    </row>
    <row r="98" spans="12:12" x14ac:dyDescent="0.25">
      <c r="L98" s="1"/>
    </row>
    <row r="99" spans="12:12" x14ac:dyDescent="0.25">
      <c r="L99" s="1"/>
    </row>
    <row r="100" spans="12:12" x14ac:dyDescent="0.25">
      <c r="L100" s="1"/>
    </row>
    <row r="101" spans="12:12" x14ac:dyDescent="0.25">
      <c r="L101" s="1"/>
    </row>
    <row r="102" spans="12:12" x14ac:dyDescent="0.25">
      <c r="L102" s="1"/>
    </row>
    <row r="103" spans="12:12" x14ac:dyDescent="0.25">
      <c r="L103" s="1"/>
    </row>
    <row r="104" spans="12:12" x14ac:dyDescent="0.25">
      <c r="L104" s="1"/>
    </row>
    <row r="105" spans="12:12" x14ac:dyDescent="0.25">
      <c r="L105" s="1"/>
    </row>
    <row r="106" spans="12:12" x14ac:dyDescent="0.25">
      <c r="L106" s="1"/>
    </row>
    <row r="107" spans="12:12" x14ac:dyDescent="0.25">
      <c r="L107" s="1"/>
    </row>
    <row r="108" spans="12:12" x14ac:dyDescent="0.25">
      <c r="L108" s="1"/>
    </row>
    <row r="109" spans="12:12" x14ac:dyDescent="0.25">
      <c r="L109" s="1"/>
    </row>
    <row r="110" spans="12:12" x14ac:dyDescent="0.25">
      <c r="L110" s="1"/>
    </row>
    <row r="111" spans="12:12" x14ac:dyDescent="0.25">
      <c r="L111" s="1"/>
    </row>
    <row r="112" spans="12:12" x14ac:dyDescent="0.25">
      <c r="L112" s="1"/>
    </row>
    <row r="113" spans="12:12" x14ac:dyDescent="0.25">
      <c r="L113" s="1"/>
    </row>
    <row r="114" spans="12:12" x14ac:dyDescent="0.25">
      <c r="L114" s="1"/>
    </row>
    <row r="115" spans="12:12" x14ac:dyDescent="0.25">
      <c r="L115" s="1"/>
    </row>
    <row r="116" spans="12:12" x14ac:dyDescent="0.25">
      <c r="L116" s="1"/>
    </row>
    <row r="117" spans="12:12" x14ac:dyDescent="0.25">
      <c r="L117" s="1"/>
    </row>
    <row r="118" spans="12:12" x14ac:dyDescent="0.25">
      <c r="L118" s="1"/>
    </row>
    <row r="119" spans="12:12" x14ac:dyDescent="0.25">
      <c r="L119" s="1"/>
    </row>
    <row r="120" spans="12:12" x14ac:dyDescent="0.25">
      <c r="L120" s="1"/>
    </row>
    <row r="121" spans="12:12" x14ac:dyDescent="0.25">
      <c r="L121" s="1"/>
    </row>
    <row r="122" spans="12:12" x14ac:dyDescent="0.25">
      <c r="L122" s="1"/>
    </row>
    <row r="123" spans="12:12" x14ac:dyDescent="0.25">
      <c r="L123" s="1"/>
    </row>
    <row r="124" spans="12:12" x14ac:dyDescent="0.25">
      <c r="L124" s="1"/>
    </row>
    <row r="125" spans="12:12" x14ac:dyDescent="0.25">
      <c r="L125" s="1"/>
    </row>
    <row r="126" spans="12:12" x14ac:dyDescent="0.25">
      <c r="L126" s="1"/>
    </row>
    <row r="127" spans="12:12" x14ac:dyDescent="0.25">
      <c r="L127" s="1"/>
    </row>
    <row r="128" spans="12:12" x14ac:dyDescent="0.25">
      <c r="L128" s="1"/>
    </row>
    <row r="129" spans="12:12" x14ac:dyDescent="0.25">
      <c r="L129" s="1"/>
    </row>
    <row r="130" spans="12:12" x14ac:dyDescent="0.25">
      <c r="L130" s="1"/>
    </row>
    <row r="131" spans="12:12" x14ac:dyDescent="0.25">
      <c r="L131" s="1"/>
    </row>
    <row r="132" spans="12:12" x14ac:dyDescent="0.25">
      <c r="L132" s="1"/>
    </row>
    <row r="133" spans="12:12" x14ac:dyDescent="0.25">
      <c r="L133" s="1"/>
    </row>
    <row r="134" spans="12:12" x14ac:dyDescent="0.25">
      <c r="L134" s="1"/>
    </row>
    <row r="135" spans="12:12" x14ac:dyDescent="0.25">
      <c r="L135" s="1"/>
    </row>
    <row r="136" spans="12:12" x14ac:dyDescent="0.25">
      <c r="L136" s="1"/>
    </row>
    <row r="137" spans="12:12" x14ac:dyDescent="0.25">
      <c r="L137" s="1"/>
    </row>
    <row r="138" spans="12:12" x14ac:dyDescent="0.25">
      <c r="L138" s="1"/>
    </row>
    <row r="139" spans="12:12" x14ac:dyDescent="0.25">
      <c r="L139" s="1"/>
    </row>
    <row r="140" spans="12:12" x14ac:dyDescent="0.25">
      <c r="L140" s="1"/>
    </row>
    <row r="141" spans="12:12" x14ac:dyDescent="0.25">
      <c r="L141" s="1"/>
    </row>
    <row r="142" spans="12:12" x14ac:dyDescent="0.25">
      <c r="L142" s="1"/>
    </row>
    <row r="143" spans="12:12" x14ac:dyDescent="0.25">
      <c r="L143" s="1"/>
    </row>
    <row r="144" spans="12:12" x14ac:dyDescent="0.25">
      <c r="L144" s="1"/>
    </row>
    <row r="145" spans="12:12" x14ac:dyDescent="0.25">
      <c r="L145" s="1"/>
    </row>
    <row r="146" spans="12:12" x14ac:dyDescent="0.25">
      <c r="L146" s="1"/>
    </row>
    <row r="147" spans="12:12" x14ac:dyDescent="0.25">
      <c r="L147" s="1"/>
    </row>
    <row r="148" spans="12:12" x14ac:dyDescent="0.25">
      <c r="L148" s="1"/>
    </row>
    <row r="149" spans="12:12" x14ac:dyDescent="0.25">
      <c r="L149" s="1"/>
    </row>
    <row r="150" spans="12:12" x14ac:dyDescent="0.25">
      <c r="L150" s="1"/>
    </row>
    <row r="151" spans="12:12" x14ac:dyDescent="0.25">
      <c r="L151" s="1"/>
    </row>
    <row r="152" spans="12:12" x14ac:dyDescent="0.25">
      <c r="L152" s="1"/>
    </row>
    <row r="153" spans="12:12" x14ac:dyDescent="0.25">
      <c r="L153" s="1"/>
    </row>
    <row r="154" spans="12:12" x14ac:dyDescent="0.25">
      <c r="L154" s="1"/>
    </row>
    <row r="155" spans="12:12" x14ac:dyDescent="0.25">
      <c r="L155" s="1"/>
    </row>
  </sheetData>
  <phoneticPr fontId="0" type="noConversion"/>
  <pageMargins left="0.39370078740157483" right="0.39370078740157483" top="0.59055118110236227" bottom="0.98425196850393704" header="0" footer="0"/>
  <pageSetup scale="3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D1630"/>
  <sheetViews>
    <sheetView tabSelected="1" zoomScaleNormal="100" workbookViewId="0">
      <selection activeCell="B2" sqref="B2:P2"/>
    </sheetView>
  </sheetViews>
  <sheetFormatPr baseColWidth="10" defaultColWidth="11.44140625" defaultRowHeight="13.2" x14ac:dyDescent="0.25"/>
  <cols>
    <col min="1" max="1" width="1.109375" style="261" customWidth="1"/>
    <col min="2" max="2" width="5" style="1" customWidth="1"/>
    <col min="3" max="3" width="5" style="25" customWidth="1"/>
    <col min="4" max="4" width="50" style="1" customWidth="1"/>
    <col min="5" max="5" width="19.109375" style="1" hidden="1" customWidth="1"/>
    <col min="6" max="6" width="0.6640625" style="29" customWidth="1"/>
    <col min="7" max="7" width="19.109375" style="1" bestFit="1" customWidth="1"/>
    <col min="8" max="8" width="0.6640625" style="29" customWidth="1"/>
    <col min="9" max="9" width="18.88671875" customWidth="1"/>
    <col min="10" max="10" width="1.109375" style="29" customWidth="1"/>
    <col min="11" max="11" width="18.5546875" style="29" customWidth="1"/>
    <col min="12" max="12" width="1" style="29" hidden="1" customWidth="1"/>
    <col min="13" max="13" width="1" style="29" customWidth="1"/>
    <col min="14" max="14" width="14.44140625" customWidth="1"/>
    <col min="15" max="15" width="0.88671875" customWidth="1"/>
    <col min="16" max="16" width="17.5546875" bestFit="1" customWidth="1"/>
    <col min="17" max="17" width="18.33203125" hidden="1" customWidth="1"/>
    <col min="18" max="18" width="0.6640625" customWidth="1"/>
    <col min="19" max="21" width="15.44140625" customWidth="1"/>
    <col min="22" max="22" width="7.5546875" customWidth="1"/>
    <col min="23" max="23" width="15.44140625" customWidth="1"/>
    <col min="24" max="24" width="11.5546875"/>
    <col min="25" max="25" width="13" bestFit="1" customWidth="1"/>
    <col min="26" max="26" width="11.5546875"/>
    <col min="27" max="27" width="11.33203125" hidden="1" customWidth="1"/>
    <col min="28" max="45" width="0" hidden="1" customWidth="1"/>
    <col min="46" max="56" width="11.5546875" customWidth="1"/>
    <col min="57" max="16384" width="11.44140625" style="1"/>
  </cols>
  <sheetData>
    <row r="1" spans="1:56" ht="15.6" x14ac:dyDescent="0.25">
      <c r="B1" s="274" t="s">
        <v>113</v>
      </c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151"/>
      <c r="R1" s="151"/>
      <c r="S1" s="151"/>
    </row>
    <row r="2" spans="1:56" ht="12" customHeight="1" x14ac:dyDescent="0.25">
      <c r="B2" s="275" t="s">
        <v>112</v>
      </c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151"/>
      <c r="R2" s="151"/>
      <c r="S2" s="151"/>
    </row>
    <row r="3" spans="1:56" ht="12" customHeight="1" x14ac:dyDescent="0.25">
      <c r="B3" s="152"/>
      <c r="C3" s="153"/>
      <c r="D3" s="153"/>
      <c r="E3" s="154"/>
      <c r="F3" s="153"/>
      <c r="G3" s="154"/>
      <c r="H3" s="153"/>
      <c r="I3" s="151"/>
      <c r="J3" s="153"/>
      <c r="K3" s="153"/>
      <c r="L3" s="153"/>
      <c r="M3" s="273"/>
      <c r="N3" s="151"/>
      <c r="O3" s="151"/>
      <c r="P3" s="151"/>
      <c r="Q3" s="151"/>
      <c r="R3" s="151"/>
      <c r="S3" s="151"/>
    </row>
    <row r="4" spans="1:56" ht="12" customHeight="1" thickBot="1" x14ac:dyDescent="0.3">
      <c r="B4" s="152"/>
      <c r="C4" s="153"/>
      <c r="D4" s="153"/>
      <c r="E4" s="154"/>
      <c r="F4" s="153"/>
      <c r="G4" s="151"/>
      <c r="H4" s="153"/>
      <c r="I4" s="154"/>
      <c r="J4" s="153"/>
      <c r="K4" s="153"/>
      <c r="L4" s="153"/>
      <c r="M4" s="273"/>
      <c r="N4" s="151"/>
      <c r="O4" s="151"/>
      <c r="P4" s="151"/>
      <c r="Q4" s="151"/>
      <c r="R4" s="151"/>
      <c r="S4" s="151"/>
    </row>
    <row r="5" spans="1:56" ht="24.75" customHeight="1" x14ac:dyDescent="0.25">
      <c r="B5" s="155" t="s">
        <v>0</v>
      </c>
      <c r="C5" s="156"/>
      <c r="D5" s="157"/>
      <c r="E5" s="158" t="s">
        <v>82</v>
      </c>
      <c r="F5" s="159"/>
      <c r="G5" s="158" t="s">
        <v>75</v>
      </c>
      <c r="H5" s="159"/>
      <c r="I5" s="158" t="s">
        <v>48</v>
      </c>
      <c r="J5" s="159"/>
      <c r="K5" s="158" t="s">
        <v>86</v>
      </c>
      <c r="L5" s="159"/>
      <c r="M5" s="159"/>
      <c r="N5" s="158" t="s">
        <v>76</v>
      </c>
      <c r="O5" s="151"/>
      <c r="P5" s="160" t="s">
        <v>85</v>
      </c>
      <c r="Q5" s="151"/>
      <c r="R5" s="151"/>
      <c r="S5" s="151"/>
    </row>
    <row r="6" spans="1:56" ht="23.4" customHeight="1" thickBot="1" x14ac:dyDescent="0.3">
      <c r="B6" s="161" t="s">
        <v>1</v>
      </c>
      <c r="C6" s="162" t="s">
        <v>2</v>
      </c>
      <c r="D6" s="163" t="s">
        <v>3</v>
      </c>
      <c r="E6" s="164" t="s">
        <v>83</v>
      </c>
      <c r="F6" s="165"/>
      <c r="G6" s="166" t="s">
        <v>87</v>
      </c>
      <c r="H6" s="165"/>
      <c r="I6" s="164" t="s">
        <v>88</v>
      </c>
      <c r="J6" s="165"/>
      <c r="K6" s="267" t="s">
        <v>104</v>
      </c>
      <c r="L6" s="165"/>
      <c r="M6" s="165"/>
      <c r="N6" s="166" t="s">
        <v>103</v>
      </c>
      <c r="O6" s="151"/>
      <c r="P6" s="167" t="s">
        <v>84</v>
      </c>
      <c r="Q6" s="151"/>
      <c r="R6" s="151"/>
      <c r="S6" s="151"/>
    </row>
    <row r="7" spans="1:56" ht="8.25" customHeight="1" thickBot="1" x14ac:dyDescent="0.4">
      <c r="B7" s="168"/>
      <c r="C7" s="169"/>
      <c r="D7" s="170"/>
      <c r="E7" s="165"/>
      <c r="F7" s="165"/>
      <c r="G7" s="151"/>
      <c r="H7" s="165"/>
      <c r="I7" s="165"/>
      <c r="J7" s="165"/>
      <c r="K7" s="165"/>
      <c r="L7" s="165"/>
      <c r="M7" s="165"/>
      <c r="N7" s="151"/>
      <c r="O7" s="151"/>
      <c r="P7" s="171"/>
      <c r="Q7" s="151"/>
      <c r="R7" s="151"/>
      <c r="S7" s="151"/>
    </row>
    <row r="8" spans="1:56" s="32" customFormat="1" ht="15.6" x14ac:dyDescent="0.3">
      <c r="A8" s="262"/>
      <c r="B8" s="172"/>
      <c r="C8" s="173"/>
      <c r="D8" s="174" t="s">
        <v>46</v>
      </c>
      <c r="E8" s="175">
        <f>+E10+E25</f>
        <v>16495364450</v>
      </c>
      <c r="F8" s="176"/>
      <c r="G8" s="272">
        <f>+G10+G25</f>
        <v>64272937000</v>
      </c>
      <c r="H8" s="176"/>
      <c r="I8" s="175">
        <f>+I10+I25</f>
        <v>64394923751</v>
      </c>
      <c r="J8" s="176"/>
      <c r="K8" s="175">
        <f>+K10+K25</f>
        <v>0</v>
      </c>
      <c r="L8" s="176"/>
      <c r="M8" s="176"/>
      <c r="N8" s="175">
        <f>+N10+N25</f>
        <v>-121986751</v>
      </c>
      <c r="O8" s="151"/>
      <c r="P8" s="177"/>
      <c r="Q8" s="178">
        <f>+N8-N27</f>
        <v>0</v>
      </c>
      <c r="R8" s="151"/>
      <c r="S8" s="17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</row>
    <row r="9" spans="1:56" s="32" customFormat="1" ht="16.2" x14ac:dyDescent="0.35">
      <c r="A9" s="262"/>
      <c r="B9" s="179"/>
      <c r="C9" s="180"/>
      <c r="D9" s="181"/>
      <c r="E9" s="182"/>
      <c r="F9" s="176"/>
      <c r="G9" s="183"/>
      <c r="H9" s="176"/>
      <c r="I9" s="182"/>
      <c r="J9" s="176"/>
      <c r="K9" s="182"/>
      <c r="L9" s="176"/>
      <c r="M9" s="176"/>
      <c r="N9" s="183"/>
      <c r="O9" s="151"/>
      <c r="P9" s="184"/>
      <c r="Q9" s="151"/>
      <c r="R9" s="151"/>
      <c r="S9" s="151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</row>
    <row r="10" spans="1:56" s="32" customFormat="1" ht="15.6" x14ac:dyDescent="0.3">
      <c r="A10" s="262"/>
      <c r="B10" s="179"/>
      <c r="C10" s="180"/>
      <c r="D10" s="185" t="s">
        <v>37</v>
      </c>
      <c r="E10" s="182">
        <f>+E12+E14+E15+E18+E19+E24</f>
        <v>12949302701</v>
      </c>
      <c r="F10" s="176"/>
      <c r="G10" s="182">
        <f>+G12+G14+G15+G18+G19+G24</f>
        <v>63514266000</v>
      </c>
      <c r="H10" s="176"/>
      <c r="I10" s="182">
        <f>+I12+I14+I15+I18+I19+I24</f>
        <v>63386704751</v>
      </c>
      <c r="J10" s="176"/>
      <c r="K10" s="182">
        <f>+K12+K14+K15+K18+K19+K24</f>
        <v>0</v>
      </c>
      <c r="L10" s="176"/>
      <c r="M10" s="176"/>
      <c r="N10" s="182">
        <f>+N12+N14+N15+N18+N19+N24</f>
        <v>127561249</v>
      </c>
      <c r="O10" s="151"/>
      <c r="P10" s="186">
        <f>(I10+K10)/G10</f>
        <v>0.99799161264022163</v>
      </c>
      <c r="Q10" s="178">
        <f>+I10+K10</f>
        <v>63386704751</v>
      </c>
      <c r="R10" s="151"/>
      <c r="S10" s="151"/>
      <c r="T10" s="14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</row>
    <row r="11" spans="1:56" s="32" customFormat="1" ht="16.2" x14ac:dyDescent="0.35">
      <c r="A11" s="262"/>
      <c r="B11" s="179"/>
      <c r="C11" s="187"/>
      <c r="D11" s="185"/>
      <c r="E11" s="182"/>
      <c r="F11" s="176"/>
      <c r="G11" s="183"/>
      <c r="H11" s="176"/>
      <c r="I11" s="182"/>
      <c r="J11" s="176"/>
      <c r="K11" s="183"/>
      <c r="L11" s="176"/>
      <c r="M11" s="176"/>
      <c r="N11" s="183"/>
      <c r="O11" s="151"/>
      <c r="P11" s="184"/>
      <c r="Q11" s="178">
        <f t="shared" ref="Q11:Q75" si="0">+I11+K11</f>
        <v>0</v>
      </c>
      <c r="R11" s="151"/>
      <c r="S11" s="15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</row>
    <row r="12" spans="1:56" s="32" customFormat="1" ht="15.6" x14ac:dyDescent="0.3">
      <c r="A12" s="262"/>
      <c r="B12" s="188" t="s">
        <v>15</v>
      </c>
      <c r="C12" s="189" t="s">
        <v>7</v>
      </c>
      <c r="D12" s="185" t="s">
        <v>77</v>
      </c>
      <c r="E12" s="182">
        <f>SUM(E13:E13)</f>
        <v>988014000</v>
      </c>
      <c r="F12" s="190"/>
      <c r="G12" s="182">
        <f>SUM(G13:G13)</f>
        <v>32168957000</v>
      </c>
      <c r="H12" s="190"/>
      <c r="I12" s="182">
        <f>SUM(I13:I13)</f>
        <v>32168957000</v>
      </c>
      <c r="J12" s="190"/>
      <c r="K12" s="182">
        <f>SUM(K13:K13)</f>
        <v>0</v>
      </c>
      <c r="L12" s="190"/>
      <c r="M12" s="190"/>
      <c r="N12" s="182">
        <f>SUM(N13:N13)</f>
        <v>0</v>
      </c>
      <c r="O12" s="151"/>
      <c r="P12" s="191"/>
      <c r="Q12" s="178">
        <f t="shared" si="0"/>
        <v>32168957000</v>
      </c>
      <c r="R12" s="151"/>
      <c r="S12" s="151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</row>
    <row r="13" spans="1:56" s="32" customFormat="1" ht="15.6" x14ac:dyDescent="0.3">
      <c r="A13" s="262"/>
      <c r="B13" s="188"/>
      <c r="C13" s="192" t="s">
        <v>40</v>
      </c>
      <c r="D13" s="193" t="s">
        <v>78</v>
      </c>
      <c r="E13" s="194">
        <f>+detallado!R8</f>
        <v>988014000</v>
      </c>
      <c r="F13" s="190"/>
      <c r="G13" s="194">
        <f>+detallado!F8</f>
        <v>32168957000</v>
      </c>
      <c r="H13" s="190"/>
      <c r="I13" s="194">
        <f>+detallado!S8</f>
        <v>32168957000</v>
      </c>
      <c r="J13" s="190"/>
      <c r="K13" s="194"/>
      <c r="L13" s="190"/>
      <c r="M13" s="190"/>
      <c r="N13" s="194">
        <f>+G13-I13</f>
        <v>0</v>
      </c>
      <c r="O13" s="151"/>
      <c r="P13" s="195">
        <f>(I13+K13)/G13</f>
        <v>1</v>
      </c>
      <c r="Q13" s="178">
        <f t="shared" si="0"/>
        <v>32168957000</v>
      </c>
      <c r="R13" s="151"/>
      <c r="S13" s="151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</row>
    <row r="14" spans="1:56" s="33" customFormat="1" ht="15.6" x14ac:dyDescent="0.3">
      <c r="A14" s="263"/>
      <c r="B14" s="188" t="s">
        <v>45</v>
      </c>
      <c r="C14" s="189"/>
      <c r="D14" s="185" t="s">
        <v>6</v>
      </c>
      <c r="E14" s="196">
        <f>+detallado!R9</f>
        <v>0</v>
      </c>
      <c r="F14" s="190"/>
      <c r="G14" s="196">
        <f>+detallado!F9</f>
        <v>0</v>
      </c>
      <c r="H14" s="190"/>
      <c r="I14" s="196">
        <f>+detallado!S9</f>
        <v>0</v>
      </c>
      <c r="J14" s="190"/>
      <c r="K14" s="196"/>
      <c r="L14" s="190"/>
      <c r="M14" s="190"/>
      <c r="N14" s="196">
        <f>+G14-I14</f>
        <v>0</v>
      </c>
      <c r="O14" s="151"/>
      <c r="P14" s="195"/>
      <c r="Q14" s="178">
        <f t="shared" si="0"/>
        <v>0</v>
      </c>
      <c r="R14" s="151"/>
      <c r="S14" s="151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</row>
    <row r="15" spans="1:56" s="33" customFormat="1" ht="15.6" x14ac:dyDescent="0.3">
      <c r="A15" s="263"/>
      <c r="B15" s="188" t="s">
        <v>50</v>
      </c>
      <c r="C15" s="189"/>
      <c r="D15" s="185" t="s">
        <v>51</v>
      </c>
      <c r="E15" s="197">
        <f>SUM(E16:E17)</f>
        <v>67939701</v>
      </c>
      <c r="F15" s="198"/>
      <c r="G15" s="197">
        <f>SUM(G16:G17)</f>
        <v>365091000</v>
      </c>
      <c r="H15" s="198"/>
      <c r="I15" s="197">
        <f>SUM(I16:I17)</f>
        <v>725975751</v>
      </c>
      <c r="J15" s="198"/>
      <c r="K15" s="197">
        <f>SUM(K16:K17)</f>
        <v>0</v>
      </c>
      <c r="L15" s="198"/>
      <c r="M15" s="198"/>
      <c r="N15" s="197">
        <f>SUM(N16:N17)</f>
        <v>-360884751</v>
      </c>
      <c r="O15" s="151"/>
      <c r="P15" s="186">
        <f t="shared" ref="P15:P17" si="1">(I15+K15)/G15</f>
        <v>1.9884789025201937</v>
      </c>
      <c r="Q15" s="178">
        <f t="shared" si="0"/>
        <v>725975751</v>
      </c>
      <c r="R15" s="151"/>
      <c r="S15" s="151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</row>
    <row r="16" spans="1:56" ht="13.8" x14ac:dyDescent="0.25">
      <c r="B16" s="199"/>
      <c r="C16" s="189" t="s">
        <v>5</v>
      </c>
      <c r="D16" s="200" t="s">
        <v>69</v>
      </c>
      <c r="E16" s="201">
        <f>+detallado!R11</f>
        <v>14342853</v>
      </c>
      <c r="F16" s="202"/>
      <c r="G16" s="201">
        <f>+detallado!F11</f>
        <v>86681000</v>
      </c>
      <c r="H16" s="202"/>
      <c r="I16" s="201">
        <f>+detallado!S11</f>
        <v>163488142</v>
      </c>
      <c r="J16" s="202"/>
      <c r="K16" s="201"/>
      <c r="L16" s="202"/>
      <c r="M16" s="202"/>
      <c r="N16" s="201">
        <f>+G16-I16</f>
        <v>-76807142</v>
      </c>
      <c r="O16" s="151"/>
      <c r="P16" s="195">
        <f t="shared" si="1"/>
        <v>1.8860897082405603</v>
      </c>
      <c r="Q16" s="178">
        <f t="shared" si="0"/>
        <v>163488142</v>
      </c>
      <c r="R16" s="151"/>
      <c r="S16" s="151"/>
    </row>
    <row r="17" spans="1:56" ht="13.8" x14ac:dyDescent="0.25">
      <c r="B17" s="199"/>
      <c r="C17" s="189">
        <v>99</v>
      </c>
      <c r="D17" s="200" t="s">
        <v>38</v>
      </c>
      <c r="E17" s="201">
        <f>+detallado!R12</f>
        <v>53596848</v>
      </c>
      <c r="F17" s="202"/>
      <c r="G17" s="201">
        <f>+detallado!F12</f>
        <v>278410000</v>
      </c>
      <c r="H17" s="202"/>
      <c r="I17" s="201">
        <f>+detallado!S12-K17</f>
        <v>562487609</v>
      </c>
      <c r="J17" s="202"/>
      <c r="K17" s="201"/>
      <c r="L17" s="202"/>
      <c r="M17" s="202"/>
      <c r="N17" s="201">
        <f>+G17-I17</f>
        <v>-284077609</v>
      </c>
      <c r="O17" s="151"/>
      <c r="P17" s="195">
        <f t="shared" si="1"/>
        <v>2.0203570597320497</v>
      </c>
      <c r="Q17" s="178">
        <f t="shared" si="0"/>
        <v>562487609</v>
      </c>
      <c r="R17" s="151"/>
      <c r="S17" s="151"/>
    </row>
    <row r="18" spans="1:56" s="33" customFormat="1" ht="15.6" x14ac:dyDescent="0.3">
      <c r="A18" s="263"/>
      <c r="B18" s="188" t="s">
        <v>53</v>
      </c>
      <c r="C18" s="189"/>
      <c r="D18" s="185" t="s">
        <v>54</v>
      </c>
      <c r="E18" s="203">
        <f>+detallado!R13</f>
        <v>11893349000</v>
      </c>
      <c r="F18" s="204"/>
      <c r="G18" s="203">
        <f>+detallado!F13</f>
        <v>30972918000</v>
      </c>
      <c r="H18" s="204"/>
      <c r="I18" s="203">
        <f>+detallado!S13</f>
        <v>30484472000</v>
      </c>
      <c r="J18" s="204"/>
      <c r="K18" s="203"/>
      <c r="L18" s="204"/>
      <c r="M18" s="204"/>
      <c r="N18" s="196">
        <f>+G18-I18</f>
        <v>488446000</v>
      </c>
      <c r="O18" s="151"/>
      <c r="P18" s="186">
        <f>(I18+K18)/G18</f>
        <v>0.98422990045690883</v>
      </c>
      <c r="Q18" s="178">
        <f t="shared" si="0"/>
        <v>30484472000</v>
      </c>
      <c r="R18" s="151"/>
      <c r="S18" s="151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</row>
    <row r="19" spans="1:56" s="33" customFormat="1" ht="15.6" x14ac:dyDescent="0.3">
      <c r="A19" s="263"/>
      <c r="B19" s="188">
        <v>10</v>
      </c>
      <c r="C19" s="189"/>
      <c r="D19" s="185" t="s">
        <v>55</v>
      </c>
      <c r="E19" s="203">
        <f>SUM(E20:E23)</f>
        <v>0</v>
      </c>
      <c r="F19" s="204"/>
      <c r="G19" s="203">
        <f>SUM(G20:G23)</f>
        <v>7300000</v>
      </c>
      <c r="H19" s="204"/>
      <c r="I19" s="203">
        <f>SUM(I20:I23)</f>
        <v>7300000</v>
      </c>
      <c r="J19" s="204"/>
      <c r="K19" s="203">
        <f>SUM(K20:K23)</f>
        <v>0</v>
      </c>
      <c r="L19" s="204"/>
      <c r="M19" s="204"/>
      <c r="N19" s="203">
        <f>SUM(N20:N23)</f>
        <v>0</v>
      </c>
      <c r="O19" s="151"/>
      <c r="P19" s="195"/>
      <c r="Q19" s="178">
        <f t="shared" si="0"/>
        <v>7300000</v>
      </c>
      <c r="R19" s="151"/>
      <c r="S19" s="151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</row>
    <row r="20" spans="1:56" s="33" customFormat="1" ht="15.6" x14ac:dyDescent="0.3">
      <c r="A20" s="263"/>
      <c r="B20" s="188"/>
      <c r="C20" s="189" t="s">
        <v>5</v>
      </c>
      <c r="D20" s="200" t="s">
        <v>79</v>
      </c>
      <c r="E20" s="201">
        <f>+detallado!R15</f>
        <v>0</v>
      </c>
      <c r="F20" s="204"/>
      <c r="G20" s="201">
        <f>+detallado!F15</f>
        <v>0</v>
      </c>
      <c r="H20" s="204"/>
      <c r="I20" s="201">
        <f>+detallado!S15</f>
        <v>0</v>
      </c>
      <c r="J20" s="204"/>
      <c r="K20" s="201"/>
      <c r="L20" s="204"/>
      <c r="M20" s="204"/>
      <c r="N20" s="201">
        <f t="shared" ref="N20:N25" si="2">+G20-I20</f>
        <v>0</v>
      </c>
      <c r="O20" s="151"/>
      <c r="P20" s="195"/>
      <c r="Q20" s="178">
        <f t="shared" si="0"/>
        <v>0</v>
      </c>
      <c r="R20" s="151"/>
      <c r="S20" s="151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</row>
    <row r="21" spans="1:56" s="33" customFormat="1" ht="15.6" x14ac:dyDescent="0.3">
      <c r="A21" s="263"/>
      <c r="B21" s="188"/>
      <c r="C21" s="189" t="s">
        <v>8</v>
      </c>
      <c r="D21" s="200" t="s">
        <v>23</v>
      </c>
      <c r="E21" s="201">
        <f>+detallado!R17</f>
        <v>0</v>
      </c>
      <c r="F21" s="204"/>
      <c r="G21" s="201">
        <f>+detallado!F17</f>
        <v>7300000</v>
      </c>
      <c r="H21" s="204"/>
      <c r="I21" s="201">
        <f>+detallado!S17</f>
        <v>7300000</v>
      </c>
      <c r="J21" s="204"/>
      <c r="K21" s="201"/>
      <c r="L21" s="204"/>
      <c r="M21" s="204"/>
      <c r="N21" s="201">
        <f t="shared" si="2"/>
        <v>0</v>
      </c>
      <c r="O21" s="151"/>
      <c r="P21" s="195"/>
      <c r="Q21" s="178">
        <f t="shared" si="0"/>
        <v>7300000</v>
      </c>
      <c r="R21" s="151"/>
      <c r="S21" s="15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</row>
    <row r="22" spans="1:56" s="33" customFormat="1" ht="15.6" x14ac:dyDescent="0.3">
      <c r="A22" s="263"/>
      <c r="B22" s="188"/>
      <c r="C22" s="189" t="s">
        <v>9</v>
      </c>
      <c r="D22" s="200" t="s">
        <v>71</v>
      </c>
      <c r="E22" s="201">
        <f>+detallado!R18</f>
        <v>0</v>
      </c>
      <c r="F22" s="204"/>
      <c r="G22" s="201">
        <f>+detallado!F18</f>
        <v>0</v>
      </c>
      <c r="H22" s="204"/>
      <c r="I22" s="201">
        <f>+detallado!S18</f>
        <v>0</v>
      </c>
      <c r="J22" s="204"/>
      <c r="K22" s="201"/>
      <c r="L22" s="204"/>
      <c r="M22" s="204"/>
      <c r="N22" s="201">
        <f t="shared" si="2"/>
        <v>0</v>
      </c>
      <c r="O22" s="151"/>
      <c r="P22" s="195"/>
      <c r="Q22" s="178">
        <f t="shared" si="0"/>
        <v>0</v>
      </c>
      <c r="R22" s="151"/>
      <c r="S22" s="151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</row>
    <row r="23" spans="1:56" s="33" customFormat="1" ht="15.6" x14ac:dyDescent="0.3">
      <c r="A23" s="263"/>
      <c r="B23" s="188"/>
      <c r="C23" s="189">
        <v>99</v>
      </c>
      <c r="D23" s="200" t="s">
        <v>81</v>
      </c>
      <c r="E23" s="201">
        <f>+detallado!R20</f>
        <v>0</v>
      </c>
      <c r="F23" s="204"/>
      <c r="G23" s="201">
        <f>+detallado!F20</f>
        <v>0</v>
      </c>
      <c r="H23" s="204"/>
      <c r="I23" s="201">
        <f>+detallado!S20</f>
        <v>0</v>
      </c>
      <c r="J23" s="204"/>
      <c r="K23" s="201"/>
      <c r="L23" s="204"/>
      <c r="M23" s="204"/>
      <c r="N23" s="201">
        <f t="shared" si="2"/>
        <v>0</v>
      </c>
      <c r="O23" s="151"/>
      <c r="P23" s="195"/>
      <c r="Q23" s="178">
        <f t="shared" si="0"/>
        <v>0</v>
      </c>
      <c r="R23" s="151"/>
      <c r="S23" s="151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</row>
    <row r="24" spans="1:56" s="33" customFormat="1" ht="15.6" x14ac:dyDescent="0.3">
      <c r="A24" s="263"/>
      <c r="B24" s="188">
        <v>12</v>
      </c>
      <c r="C24" s="189"/>
      <c r="D24" s="185" t="s">
        <v>61</v>
      </c>
      <c r="E24" s="203">
        <f>+detallado!R21</f>
        <v>0</v>
      </c>
      <c r="F24" s="204"/>
      <c r="G24" s="203">
        <f>+detallado!F21</f>
        <v>0</v>
      </c>
      <c r="H24" s="204"/>
      <c r="I24" s="203">
        <f>+detallado!S21</f>
        <v>0</v>
      </c>
      <c r="J24" s="204"/>
      <c r="K24" s="203"/>
      <c r="L24" s="204"/>
      <c r="M24" s="204"/>
      <c r="N24" s="203">
        <f t="shared" si="2"/>
        <v>0</v>
      </c>
      <c r="O24" s="151"/>
      <c r="P24" s="195"/>
      <c r="Q24" s="178">
        <f t="shared" si="0"/>
        <v>0</v>
      </c>
      <c r="R24" s="151"/>
      <c r="S24" s="151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</row>
    <row r="25" spans="1:56" s="33" customFormat="1" ht="15.6" x14ac:dyDescent="0.3">
      <c r="A25" s="263"/>
      <c r="B25" s="205">
        <v>15</v>
      </c>
      <c r="C25" s="206"/>
      <c r="D25" s="185" t="s">
        <v>11</v>
      </c>
      <c r="E25" s="207">
        <f>+detallado!R23</f>
        <v>3546061749</v>
      </c>
      <c r="F25" s="208"/>
      <c r="G25" s="207">
        <f>+detallado!F23</f>
        <v>758671000</v>
      </c>
      <c r="H25" s="208"/>
      <c r="I25" s="207">
        <f>+detallado!S23</f>
        <v>1008219000</v>
      </c>
      <c r="J25" s="208"/>
      <c r="K25" s="207"/>
      <c r="L25" s="208"/>
      <c r="M25" s="208"/>
      <c r="N25" s="207">
        <f t="shared" si="2"/>
        <v>-249548000</v>
      </c>
      <c r="O25" s="151"/>
      <c r="P25" s="195"/>
      <c r="Q25" s="178">
        <f t="shared" si="0"/>
        <v>1008219000</v>
      </c>
      <c r="R25" s="151"/>
      <c r="S25" s="151"/>
      <c r="T25" s="151"/>
      <c r="U25" s="148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</row>
    <row r="26" spans="1:56" s="33" customFormat="1" ht="16.8" thickBot="1" x14ac:dyDescent="0.4">
      <c r="A26" s="263"/>
      <c r="B26" s="209"/>
      <c r="C26" s="210"/>
      <c r="D26" s="211"/>
      <c r="E26" s="212"/>
      <c r="F26" s="208"/>
      <c r="G26" s="213"/>
      <c r="H26" s="208"/>
      <c r="I26" s="212"/>
      <c r="J26" s="208"/>
      <c r="K26" s="183"/>
      <c r="L26" s="208"/>
      <c r="M26" s="208"/>
      <c r="N26" s="213"/>
      <c r="O26" s="151"/>
      <c r="P26" s="214"/>
      <c r="Q26" s="178">
        <f t="shared" si="0"/>
        <v>0</v>
      </c>
      <c r="R26" s="151"/>
      <c r="S26" s="151"/>
      <c r="T26" s="151"/>
      <c r="U26" s="148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</row>
    <row r="27" spans="1:56" s="32" customFormat="1" ht="15.6" x14ac:dyDescent="0.3">
      <c r="A27" s="262"/>
      <c r="B27" s="179"/>
      <c r="C27" s="180"/>
      <c r="D27" s="181" t="s">
        <v>47</v>
      </c>
      <c r="E27" s="215" t="e">
        <f>E29+E55</f>
        <v>#REF!</v>
      </c>
      <c r="F27" s="216"/>
      <c r="G27" s="215">
        <f>G29+G55</f>
        <v>64272937000</v>
      </c>
      <c r="H27" s="216"/>
      <c r="I27" s="215">
        <f>I29+I55</f>
        <v>64394923751</v>
      </c>
      <c r="J27" s="216"/>
      <c r="K27" s="217">
        <f>K29+K55</f>
        <v>0</v>
      </c>
      <c r="L27" s="216"/>
      <c r="M27" s="216"/>
      <c r="N27" s="215">
        <f>N29+N55</f>
        <v>-121986751</v>
      </c>
      <c r="O27" s="151"/>
      <c r="P27" s="218"/>
      <c r="Q27" s="178">
        <f t="shared" si="0"/>
        <v>64394923751</v>
      </c>
      <c r="R27" s="151"/>
      <c r="S27" s="178"/>
      <c r="T27" s="151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</row>
    <row r="28" spans="1:56" s="32" customFormat="1" ht="16.2" x14ac:dyDescent="0.35">
      <c r="A28" s="262"/>
      <c r="B28" s="179"/>
      <c r="C28" s="180"/>
      <c r="D28" s="181"/>
      <c r="E28" s="215"/>
      <c r="F28" s="216"/>
      <c r="G28" s="183"/>
      <c r="H28" s="216"/>
      <c r="I28" s="215"/>
      <c r="J28" s="216"/>
      <c r="K28" s="183"/>
      <c r="L28" s="216"/>
      <c r="M28" s="216"/>
      <c r="N28" s="183"/>
      <c r="O28" s="151"/>
      <c r="P28" s="219"/>
      <c r="Q28" s="178">
        <f t="shared" si="0"/>
        <v>0</v>
      </c>
      <c r="R28" s="151"/>
      <c r="S28" s="151"/>
      <c r="T28" s="17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</row>
    <row r="29" spans="1:56" s="32" customFormat="1" ht="15.6" x14ac:dyDescent="0.3">
      <c r="A29" s="262"/>
      <c r="B29" s="220"/>
      <c r="C29" s="221"/>
      <c r="D29" s="185" t="s">
        <v>13</v>
      </c>
      <c r="E29" s="196" t="e">
        <f>E31+E32+E33+E36+E47+E53+E45+E46+#REF!</f>
        <v>#REF!</v>
      </c>
      <c r="F29" s="190"/>
      <c r="G29" s="196">
        <f>G31+G32+G33+G36+G47+G53+G45+G46+G43</f>
        <v>64272937000</v>
      </c>
      <c r="H29" s="190"/>
      <c r="I29" s="196">
        <f>I31+I32+I33+I36+I47+I53+I45+I46+I43</f>
        <v>63922200212</v>
      </c>
      <c r="J29" s="190"/>
      <c r="K29" s="196">
        <f>K31+K32+K33+K36+K47+K53+K45+K46+K43</f>
        <v>186621313</v>
      </c>
      <c r="L29" s="190"/>
      <c r="M29" s="190"/>
      <c r="N29" s="196">
        <f>N31+N32+N33+N36+N47+N53+N45+N46+N43</f>
        <v>164115475</v>
      </c>
      <c r="O29" s="151"/>
      <c r="P29" s="271">
        <f>(I29+K29)/G29</f>
        <v>0.99744658510003981</v>
      </c>
      <c r="Q29" s="178">
        <f t="shared" si="0"/>
        <v>64108821525</v>
      </c>
      <c r="R29" s="151"/>
      <c r="S29" s="222"/>
      <c r="T29" s="178"/>
      <c r="U29" s="140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</row>
    <row r="30" spans="1:56" s="32" customFormat="1" ht="15.6" x14ac:dyDescent="0.3">
      <c r="A30" s="262"/>
      <c r="B30" s="220"/>
      <c r="C30" s="221"/>
      <c r="D30" s="185"/>
      <c r="E30" s="196"/>
      <c r="F30" s="190"/>
      <c r="G30" s="196"/>
      <c r="H30" s="190"/>
      <c r="I30" s="196"/>
      <c r="J30" s="190"/>
      <c r="K30" s="196"/>
      <c r="L30" s="190"/>
      <c r="M30" s="190"/>
      <c r="N30" s="196"/>
      <c r="O30" s="151"/>
      <c r="P30" s="223"/>
      <c r="Q30" s="178">
        <f t="shared" si="0"/>
        <v>0</v>
      </c>
      <c r="R30" s="151"/>
      <c r="S30" s="222"/>
      <c r="T30" s="151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</row>
    <row r="31" spans="1:56" s="32" customFormat="1" ht="15.6" x14ac:dyDescent="0.3">
      <c r="A31" s="262"/>
      <c r="B31" s="205">
        <v>21</v>
      </c>
      <c r="C31" s="221"/>
      <c r="D31" s="185" t="s">
        <v>14</v>
      </c>
      <c r="E31" s="196">
        <f>+detallado!R27</f>
        <v>1235736379</v>
      </c>
      <c r="F31" s="190"/>
      <c r="G31" s="196">
        <f>+detallado!F27</f>
        <v>9817949000</v>
      </c>
      <c r="H31" s="190"/>
      <c r="I31" s="196">
        <f>+detallado!S27-K31</f>
        <v>9732964680</v>
      </c>
      <c r="J31" s="190"/>
      <c r="K31" s="196">
        <v>5503980</v>
      </c>
      <c r="L31" s="190"/>
      <c r="M31" s="190"/>
      <c r="N31" s="196">
        <f>+G31-I31-K31</f>
        <v>79480340</v>
      </c>
      <c r="O31" s="151"/>
      <c r="P31" s="186">
        <f>(I31+K31)/G31</f>
        <v>0.99190458821898542</v>
      </c>
      <c r="Q31" s="178">
        <f t="shared" si="0"/>
        <v>9738468660</v>
      </c>
      <c r="R31" s="151"/>
      <c r="S31" s="222"/>
      <c r="T31" s="178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</row>
    <row r="32" spans="1:56" s="32" customFormat="1" ht="18" x14ac:dyDescent="0.3">
      <c r="A32" s="262"/>
      <c r="B32" s="205">
        <v>22</v>
      </c>
      <c r="C32" s="221"/>
      <c r="D32" s="224" t="s">
        <v>73</v>
      </c>
      <c r="E32" s="196">
        <f>+detallado!R28</f>
        <v>345659617</v>
      </c>
      <c r="F32" s="190"/>
      <c r="G32" s="196">
        <f>+detallado!F28</f>
        <v>2283387000</v>
      </c>
      <c r="H32" s="190"/>
      <c r="I32" s="196">
        <f>+detallado!S28-K32</f>
        <v>2239506733</v>
      </c>
      <c r="J32" s="190"/>
      <c r="K32" s="196">
        <v>43880267</v>
      </c>
      <c r="L32" s="190"/>
      <c r="M32" s="190"/>
      <c r="N32" s="196">
        <f>+G32-I32-K32</f>
        <v>0</v>
      </c>
      <c r="O32" s="151"/>
      <c r="P32" s="186">
        <f t="shared" ref="P32" si="3">(I32+K32)/G32</f>
        <v>1</v>
      </c>
      <c r="Q32" s="178">
        <f t="shared" si="0"/>
        <v>2283387000</v>
      </c>
      <c r="R32" s="151"/>
      <c r="S32" s="222"/>
      <c r="T32" s="151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</row>
    <row r="33" spans="1:52" s="32" customFormat="1" ht="15.6" x14ac:dyDescent="0.3">
      <c r="A33" s="262"/>
      <c r="B33" s="205">
        <v>23</v>
      </c>
      <c r="C33" s="225"/>
      <c r="D33" s="224" t="s">
        <v>17</v>
      </c>
      <c r="E33" s="226">
        <f>+detallado!R30</f>
        <v>47542685</v>
      </c>
      <c r="F33" s="227"/>
      <c r="G33" s="226">
        <f>SUM(G34:G35)</f>
        <v>726449000</v>
      </c>
      <c r="H33" s="226">
        <f t="shared" ref="H33:K33" si="4">SUM(H34:H35)</f>
        <v>0</v>
      </c>
      <c r="I33" s="226">
        <f t="shared" si="4"/>
        <v>720215504</v>
      </c>
      <c r="J33" s="226"/>
      <c r="K33" s="226">
        <f t="shared" si="4"/>
        <v>0</v>
      </c>
      <c r="L33" s="226"/>
      <c r="M33" s="226"/>
      <c r="N33" s="226">
        <f>+G33-I33-K33</f>
        <v>6233496</v>
      </c>
      <c r="O33" s="151"/>
      <c r="P33" s="186">
        <f>(I33+K33)/G33</f>
        <v>0.99141922419880812</v>
      </c>
      <c r="Q33" s="178">
        <f t="shared" si="0"/>
        <v>720215504</v>
      </c>
      <c r="R33" s="151"/>
      <c r="S33" s="222"/>
      <c r="T33" s="151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</row>
    <row r="34" spans="1:52" s="32" customFormat="1" ht="15.6" x14ac:dyDescent="0.3">
      <c r="A34" s="262"/>
      <c r="B34" s="205"/>
      <c r="C34" s="225" t="s">
        <v>5</v>
      </c>
      <c r="D34" s="228" t="s">
        <v>64</v>
      </c>
      <c r="E34" s="226" t="s">
        <v>64</v>
      </c>
      <c r="F34" s="227"/>
      <c r="G34" s="265">
        <f>+detallado!F30</f>
        <v>680900000</v>
      </c>
      <c r="H34" s="266"/>
      <c r="I34" s="265">
        <f>+detallado!S30</f>
        <v>674666978</v>
      </c>
      <c r="J34" s="266"/>
      <c r="K34" s="265"/>
      <c r="L34" s="266"/>
      <c r="M34" s="266"/>
      <c r="N34" s="265">
        <f>+G34-I34-K34</f>
        <v>6233022</v>
      </c>
      <c r="O34" s="151"/>
      <c r="P34" s="195">
        <f t="shared" ref="P34" si="5">(I34+K34)/G34</f>
        <v>0.99084590688794238</v>
      </c>
      <c r="Q34" s="178"/>
      <c r="R34" s="151"/>
      <c r="S34" s="222"/>
      <c r="T34" s="151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</row>
    <row r="35" spans="1:52" s="32" customFormat="1" ht="15.6" x14ac:dyDescent="0.3">
      <c r="A35" s="262"/>
      <c r="B35" s="205"/>
      <c r="C35" s="225" t="s">
        <v>8</v>
      </c>
      <c r="D35" s="228" t="s">
        <v>91</v>
      </c>
      <c r="E35" s="226" t="s">
        <v>91</v>
      </c>
      <c r="F35" s="227"/>
      <c r="G35" s="265">
        <f>+detallado!F31</f>
        <v>45549000</v>
      </c>
      <c r="H35" s="266"/>
      <c r="I35" s="265">
        <f>+detallado!S31</f>
        <v>45548526</v>
      </c>
      <c r="J35" s="266"/>
      <c r="K35" s="265"/>
      <c r="L35" s="266"/>
      <c r="M35" s="266"/>
      <c r="N35" s="265">
        <f>+G35-I35-K35</f>
        <v>474</v>
      </c>
      <c r="O35" s="151"/>
      <c r="P35" s="195"/>
      <c r="Q35" s="178"/>
      <c r="R35" s="151"/>
      <c r="S35" s="222"/>
      <c r="T35" s="151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</row>
    <row r="36" spans="1:52" s="32" customFormat="1" ht="15.6" x14ac:dyDescent="0.3">
      <c r="A36" s="262"/>
      <c r="B36" s="205">
        <v>24</v>
      </c>
      <c r="C36" s="225"/>
      <c r="D36" s="185" t="s">
        <v>18</v>
      </c>
      <c r="E36" s="196">
        <f>+E37</f>
        <v>16895345734</v>
      </c>
      <c r="F36" s="190"/>
      <c r="G36" s="196">
        <f>+G37</f>
        <v>50451468000</v>
      </c>
      <c r="H36" s="190"/>
      <c r="I36" s="196">
        <f>+I37</f>
        <v>50238519644</v>
      </c>
      <c r="J36" s="190"/>
      <c r="K36" s="196">
        <f>+K37</f>
        <v>137237066</v>
      </c>
      <c r="L36" s="190"/>
      <c r="M36" s="190"/>
      <c r="N36" s="196">
        <f>+N37</f>
        <v>75711290</v>
      </c>
      <c r="O36" s="151"/>
      <c r="P36" s="186">
        <f>(I36+K36)/G36</f>
        <v>0.99849932434077038</v>
      </c>
      <c r="Q36" s="178">
        <f t="shared" si="0"/>
        <v>50375756710</v>
      </c>
      <c r="R36" s="151"/>
      <c r="S36" s="222"/>
      <c r="T36" s="151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</row>
    <row r="37" spans="1:52" s="25" customFormat="1" ht="13.8" x14ac:dyDescent="0.25">
      <c r="A37" s="258"/>
      <c r="B37" s="229"/>
      <c r="C37" s="189" t="s">
        <v>5</v>
      </c>
      <c r="D37" s="230" t="s">
        <v>74</v>
      </c>
      <c r="E37" s="231">
        <f>SUM(E38:E42)</f>
        <v>16895345734</v>
      </c>
      <c r="F37" s="232"/>
      <c r="G37" s="233">
        <f>SUM(G38:G42)</f>
        <v>50451468000</v>
      </c>
      <c r="H37" s="232"/>
      <c r="I37" s="233">
        <f>SUM(I38:I42)</f>
        <v>50238519644</v>
      </c>
      <c r="J37" s="232"/>
      <c r="K37" s="233">
        <f>SUM(K38:K42)</f>
        <v>137237066</v>
      </c>
      <c r="L37" s="232"/>
      <c r="M37" s="232"/>
      <c r="N37" s="233">
        <f>SUM(N38:N42)</f>
        <v>75711290</v>
      </c>
      <c r="O37" s="234"/>
      <c r="P37" s="195">
        <f t="shared" ref="P37:P42" si="6">(I37+K37)/G37</f>
        <v>0.99849932434077038</v>
      </c>
      <c r="Q37" s="178">
        <f t="shared" si="0"/>
        <v>50375756710</v>
      </c>
      <c r="R37" s="234"/>
      <c r="S37" s="222"/>
      <c r="T37" s="234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</row>
    <row r="38" spans="1:52" s="25" customFormat="1" ht="13.8" x14ac:dyDescent="0.25">
      <c r="A38" s="258"/>
      <c r="B38" s="235"/>
      <c r="C38" s="236">
        <v>131</v>
      </c>
      <c r="D38" s="193" t="s">
        <v>98</v>
      </c>
      <c r="E38" s="237">
        <f>+detallado!L34</f>
        <v>6286831851</v>
      </c>
      <c r="F38" s="238"/>
      <c r="G38" s="194">
        <f>+detallado!F34</f>
        <v>13632487000</v>
      </c>
      <c r="H38" s="238"/>
      <c r="I38" s="194">
        <f>+detallado!S34-K38</f>
        <v>13496835323</v>
      </c>
      <c r="J38" s="238"/>
      <c r="K38" s="194">
        <v>107253335</v>
      </c>
      <c r="L38" s="238"/>
      <c r="M38" s="238"/>
      <c r="N38" s="194">
        <f t="shared" ref="N38:N46" si="7">+G38-I38-K38</f>
        <v>28398342</v>
      </c>
      <c r="O38" s="234"/>
      <c r="P38" s="195">
        <f t="shared" si="6"/>
        <v>0.9979168627118441</v>
      </c>
      <c r="Q38" s="178">
        <f t="shared" si="0"/>
        <v>13604088658</v>
      </c>
      <c r="R38" s="234"/>
      <c r="S38" s="222"/>
      <c r="T38" s="276"/>
      <c r="U38" s="140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</row>
    <row r="39" spans="1:52" s="25" customFormat="1" ht="13.8" x14ac:dyDescent="0.25">
      <c r="A39" s="258"/>
      <c r="B39" s="235"/>
      <c r="C39" s="236">
        <v>132</v>
      </c>
      <c r="D39" s="193" t="s">
        <v>99</v>
      </c>
      <c r="E39" s="237">
        <f>+detallado!R36</f>
        <v>1221867290</v>
      </c>
      <c r="F39" s="238"/>
      <c r="G39" s="194">
        <f>+detallado!F35</f>
        <v>6117528000</v>
      </c>
      <c r="H39" s="238"/>
      <c r="I39" s="194">
        <f>+detallado!S35-K39</f>
        <v>6078295545</v>
      </c>
      <c r="J39" s="238"/>
      <c r="K39" s="194">
        <v>22487522</v>
      </c>
      <c r="L39" s="238"/>
      <c r="M39" s="238"/>
      <c r="N39" s="194">
        <f t="shared" si="7"/>
        <v>16744933</v>
      </c>
      <c r="O39" s="234"/>
      <c r="P39" s="195">
        <f t="shared" si="6"/>
        <v>0.99726279422014907</v>
      </c>
      <c r="Q39" s="178">
        <f t="shared" si="0"/>
        <v>6100783067</v>
      </c>
      <c r="R39" s="234"/>
      <c r="S39" s="222"/>
      <c r="T39" s="234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</row>
    <row r="40" spans="1:52" s="25" customFormat="1" ht="13.8" x14ac:dyDescent="0.25">
      <c r="A40" s="258"/>
      <c r="B40" s="235"/>
      <c r="C40" s="236">
        <v>133</v>
      </c>
      <c r="D40" s="193" t="s">
        <v>100</v>
      </c>
      <c r="E40" s="237">
        <f>+detallado!R35</f>
        <v>205488009</v>
      </c>
      <c r="F40" s="238"/>
      <c r="G40" s="194">
        <f>+detallado!F36</f>
        <v>6951614000</v>
      </c>
      <c r="H40" s="238"/>
      <c r="I40" s="194">
        <f>+detallado!S36-K40</f>
        <v>6945393135</v>
      </c>
      <c r="J40" s="238"/>
      <c r="K40" s="194">
        <v>1000000</v>
      </c>
      <c r="L40" s="238"/>
      <c r="M40" s="238"/>
      <c r="N40" s="194">
        <f t="shared" si="7"/>
        <v>5220865</v>
      </c>
      <c r="O40" s="234"/>
      <c r="P40" s="195">
        <f t="shared" si="6"/>
        <v>0.99924897081454755</v>
      </c>
      <c r="Q40" s="178">
        <f t="shared" si="0"/>
        <v>6946393135</v>
      </c>
      <c r="R40" s="234"/>
      <c r="S40" s="222"/>
      <c r="T40" s="234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</row>
    <row r="41" spans="1:52" s="25" customFormat="1" ht="13.8" x14ac:dyDescent="0.25">
      <c r="A41" s="258"/>
      <c r="B41" s="235"/>
      <c r="C41" s="236">
        <v>134</v>
      </c>
      <c r="D41" s="193" t="s">
        <v>101</v>
      </c>
      <c r="E41" s="237">
        <f>+detallado!R36</f>
        <v>1221867290</v>
      </c>
      <c r="F41" s="238"/>
      <c r="G41" s="194">
        <f>+detallado!F37</f>
        <v>13672450000</v>
      </c>
      <c r="H41" s="238"/>
      <c r="I41" s="194">
        <f>+detallado!S37-K41</f>
        <v>13667953791</v>
      </c>
      <c r="J41" s="238"/>
      <c r="K41" s="194">
        <v>4496209</v>
      </c>
      <c r="L41" s="238"/>
      <c r="M41" s="238"/>
      <c r="N41" s="194">
        <f t="shared" si="7"/>
        <v>0</v>
      </c>
      <c r="O41" s="234"/>
      <c r="P41" s="195">
        <f t="shared" si="6"/>
        <v>1</v>
      </c>
      <c r="Q41" s="178">
        <f t="shared" si="0"/>
        <v>13672450000</v>
      </c>
      <c r="R41" s="234"/>
      <c r="S41" s="222"/>
      <c r="T41" s="234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</row>
    <row r="42" spans="1:52" s="25" customFormat="1" ht="13.8" x14ac:dyDescent="0.25">
      <c r="A42" s="258"/>
      <c r="B42" s="235"/>
      <c r="C42" s="236">
        <v>152</v>
      </c>
      <c r="D42" s="193" t="s">
        <v>102</v>
      </c>
      <c r="E42" s="237">
        <f>+detallado!R38</f>
        <v>7959291294</v>
      </c>
      <c r="F42" s="238"/>
      <c r="G42" s="194">
        <f>+detallado!F38</f>
        <v>10077389000</v>
      </c>
      <c r="H42" s="238"/>
      <c r="I42" s="194">
        <f>+detallado!S38-K42</f>
        <v>10050041850</v>
      </c>
      <c r="J42" s="238"/>
      <c r="K42" s="194">
        <v>2000000</v>
      </c>
      <c r="L42" s="238"/>
      <c r="M42" s="238"/>
      <c r="N42" s="194">
        <f t="shared" si="7"/>
        <v>25347150</v>
      </c>
      <c r="O42" s="234"/>
      <c r="P42" s="195">
        <f t="shared" si="6"/>
        <v>0.99748475026616512</v>
      </c>
      <c r="Q42" s="178">
        <f t="shared" si="0"/>
        <v>10052041850</v>
      </c>
      <c r="R42" s="234"/>
      <c r="S42" s="222"/>
      <c r="T42" s="234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</row>
    <row r="43" spans="1:52" s="32" customFormat="1" ht="15.6" x14ac:dyDescent="0.3">
      <c r="A43" s="262"/>
      <c r="B43" s="205">
        <v>24</v>
      </c>
      <c r="C43" s="225"/>
      <c r="D43" s="185" t="s">
        <v>107</v>
      </c>
      <c r="E43" s="239"/>
      <c r="F43" s="240"/>
      <c r="G43" s="241">
        <f>+G44</f>
        <v>247259000</v>
      </c>
      <c r="H43" s="240"/>
      <c r="I43" s="241">
        <f>++I44</f>
        <v>247259000</v>
      </c>
      <c r="J43" s="240"/>
      <c r="K43" s="241"/>
      <c r="L43" s="240"/>
      <c r="M43" s="240"/>
      <c r="N43" s="241">
        <f t="shared" si="7"/>
        <v>0</v>
      </c>
      <c r="O43" s="242"/>
      <c r="P43" s="186">
        <v>0</v>
      </c>
      <c r="Q43" s="178"/>
      <c r="R43" s="242"/>
      <c r="S43" s="222"/>
      <c r="T43" s="242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</row>
    <row r="44" spans="1:52" s="25" customFormat="1" ht="13.8" x14ac:dyDescent="0.25">
      <c r="A44" s="258"/>
      <c r="B44" s="235"/>
      <c r="C44" s="236">
        <v>99</v>
      </c>
      <c r="D44" s="193" t="s">
        <v>108</v>
      </c>
      <c r="E44" s="237"/>
      <c r="F44" s="238"/>
      <c r="G44" s="194">
        <f>+detallado!F40</f>
        <v>247259000</v>
      </c>
      <c r="H44" s="238"/>
      <c r="I44" s="194">
        <f>+detallado!R40</f>
        <v>247259000</v>
      </c>
      <c r="J44" s="238"/>
      <c r="K44" s="194"/>
      <c r="L44" s="238"/>
      <c r="M44" s="238"/>
      <c r="N44" s="194">
        <f t="shared" si="7"/>
        <v>0</v>
      </c>
      <c r="O44" s="234"/>
      <c r="P44" s="195">
        <v>0</v>
      </c>
      <c r="Q44" s="178"/>
      <c r="R44" s="234"/>
      <c r="S44" s="222"/>
      <c r="T44" s="23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</row>
    <row r="45" spans="1:52" s="32" customFormat="1" ht="15.6" hidden="1" x14ac:dyDescent="0.3">
      <c r="A45" s="262"/>
      <c r="B45" s="205">
        <v>26</v>
      </c>
      <c r="C45" s="225" t="s">
        <v>5</v>
      </c>
      <c r="D45" s="185" t="s">
        <v>89</v>
      </c>
      <c r="E45" s="239">
        <f>+detallado!R41</f>
        <v>0</v>
      </c>
      <c r="F45" s="240"/>
      <c r="G45" s="241">
        <v>0</v>
      </c>
      <c r="H45" s="240"/>
      <c r="I45" s="241">
        <v>0</v>
      </c>
      <c r="J45" s="240"/>
      <c r="K45" s="241"/>
      <c r="L45" s="240"/>
      <c r="M45" s="240"/>
      <c r="N45" s="241">
        <f t="shared" si="7"/>
        <v>0</v>
      </c>
      <c r="O45" s="242"/>
      <c r="P45" s="195"/>
      <c r="Q45" s="178">
        <f t="shared" si="0"/>
        <v>0</v>
      </c>
      <c r="R45" s="242"/>
      <c r="S45" s="222"/>
      <c r="T45" s="242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</row>
    <row r="46" spans="1:52" s="32" customFormat="1" ht="15.6" x14ac:dyDescent="0.3">
      <c r="A46" s="262"/>
      <c r="B46" s="205">
        <v>26</v>
      </c>
      <c r="C46" s="225" t="s">
        <v>7</v>
      </c>
      <c r="D46" s="185" t="s">
        <v>90</v>
      </c>
      <c r="E46" s="239">
        <f>+detallado!R42</f>
        <v>0</v>
      </c>
      <c r="F46" s="240"/>
      <c r="G46" s="241">
        <f>+detallado!F42</f>
        <v>72381000</v>
      </c>
      <c r="H46" s="240"/>
      <c r="I46" s="241">
        <f>+detallado!S42</f>
        <v>72381044</v>
      </c>
      <c r="J46" s="240"/>
      <c r="K46" s="241"/>
      <c r="L46" s="240"/>
      <c r="M46" s="240"/>
      <c r="N46" s="241">
        <f t="shared" si="7"/>
        <v>-44</v>
      </c>
      <c r="O46" s="242"/>
      <c r="P46" s="186">
        <v>0</v>
      </c>
      <c r="Q46" s="178">
        <f t="shared" si="0"/>
        <v>72381044</v>
      </c>
      <c r="R46" s="242"/>
      <c r="S46" s="222"/>
      <c r="T46" s="242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</row>
    <row r="47" spans="1:52" s="33" customFormat="1" ht="15.6" x14ac:dyDescent="0.3">
      <c r="A47" s="263"/>
      <c r="B47" s="205">
        <v>29</v>
      </c>
      <c r="C47" s="221"/>
      <c r="D47" s="185" t="s">
        <v>70</v>
      </c>
      <c r="E47" s="196">
        <f>SUM(E48:E52)</f>
        <v>29868541</v>
      </c>
      <c r="F47" s="190"/>
      <c r="G47" s="196">
        <f>SUM(G48:G52)</f>
        <v>424590000</v>
      </c>
      <c r="H47" s="190"/>
      <c r="I47" s="196">
        <f>SUM(I48:I52)</f>
        <v>424408816</v>
      </c>
      <c r="J47" s="190"/>
      <c r="K47" s="196">
        <f>SUM(K48:K52)</f>
        <v>0</v>
      </c>
      <c r="L47" s="190"/>
      <c r="M47" s="190"/>
      <c r="N47" s="196">
        <f>SUM(N48:N52)</f>
        <v>181184</v>
      </c>
      <c r="O47" s="151"/>
      <c r="P47" s="186">
        <f>(I47+K47)/G47</f>
        <v>0.99957327303987376</v>
      </c>
      <c r="Q47" s="178">
        <f t="shared" si="0"/>
        <v>424408816</v>
      </c>
      <c r="R47" s="151"/>
      <c r="S47" s="222"/>
      <c r="T47" s="27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</row>
    <row r="48" spans="1:52" s="30" customFormat="1" ht="13.8" x14ac:dyDescent="0.25">
      <c r="A48" s="264"/>
      <c r="B48" s="229"/>
      <c r="C48" s="189" t="s">
        <v>8</v>
      </c>
      <c r="D48" s="230" t="s">
        <v>23</v>
      </c>
      <c r="E48" s="194">
        <f>+detallado!R44</f>
        <v>0</v>
      </c>
      <c r="F48" s="232"/>
      <c r="G48" s="194">
        <f>+detallado!F44</f>
        <v>90080000</v>
      </c>
      <c r="H48" s="232"/>
      <c r="I48" s="194">
        <f>+detallado!S44-K48</f>
        <v>90080000</v>
      </c>
      <c r="J48" s="232"/>
      <c r="K48" s="194"/>
      <c r="L48" s="232"/>
      <c r="M48" s="232"/>
      <c r="N48" s="194">
        <f>+G48-I48-K48</f>
        <v>0</v>
      </c>
      <c r="O48" s="234"/>
      <c r="P48" s="195">
        <v>0</v>
      </c>
      <c r="Q48" s="178">
        <f t="shared" si="0"/>
        <v>90080000</v>
      </c>
      <c r="R48" s="234"/>
      <c r="S48" s="222"/>
      <c r="T48" s="234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</row>
    <row r="49" spans="1:56" s="30" customFormat="1" ht="13.8" x14ac:dyDescent="0.25">
      <c r="A49" s="264"/>
      <c r="B49" s="229"/>
      <c r="C49" s="189" t="s">
        <v>9</v>
      </c>
      <c r="D49" s="230" t="s">
        <v>71</v>
      </c>
      <c r="E49" s="194">
        <f>+detallado!R45</f>
        <v>0</v>
      </c>
      <c r="F49" s="232"/>
      <c r="G49" s="194">
        <f>+detallado!F45</f>
        <v>0</v>
      </c>
      <c r="H49" s="232"/>
      <c r="I49" s="243">
        <f>+detallado!S45-K49</f>
        <v>0</v>
      </c>
      <c r="J49" s="232"/>
      <c r="K49" s="194"/>
      <c r="L49" s="232"/>
      <c r="M49" s="232"/>
      <c r="N49" s="194">
        <f>+G49-I49-K49</f>
        <v>0</v>
      </c>
      <c r="O49" s="234"/>
      <c r="P49" s="195">
        <v>0</v>
      </c>
      <c r="Q49" s="178">
        <f t="shared" si="0"/>
        <v>0</v>
      </c>
      <c r="R49" s="234"/>
      <c r="S49" s="222"/>
      <c r="T49" s="234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</row>
    <row r="50" spans="1:56" ht="13.8" x14ac:dyDescent="0.25">
      <c r="B50" s="229"/>
      <c r="C50" s="189" t="s">
        <v>15</v>
      </c>
      <c r="D50" s="230" t="s">
        <v>59</v>
      </c>
      <c r="E50" s="243">
        <f>+detallado!R46</f>
        <v>0</v>
      </c>
      <c r="F50" s="244"/>
      <c r="G50" s="194">
        <f>+detallado!F46</f>
        <v>0</v>
      </c>
      <c r="H50" s="244"/>
      <c r="I50" s="243">
        <f>+detallado!S46-K50</f>
        <v>0</v>
      </c>
      <c r="J50" s="244"/>
      <c r="K50" s="243"/>
      <c r="L50" s="244"/>
      <c r="M50" s="244"/>
      <c r="N50" s="243">
        <f>+G50-I50-K50</f>
        <v>0</v>
      </c>
      <c r="O50" s="151"/>
      <c r="P50" s="195">
        <v>0</v>
      </c>
      <c r="Q50" s="178">
        <f t="shared" si="0"/>
        <v>0</v>
      </c>
      <c r="R50" s="151"/>
      <c r="S50" s="222"/>
      <c r="T50" s="151"/>
      <c r="BA50" s="1"/>
      <c r="BB50" s="1"/>
      <c r="BC50" s="1"/>
      <c r="BD50" s="1"/>
    </row>
    <row r="51" spans="1:56" ht="13.8" x14ac:dyDescent="0.25">
      <c r="B51" s="229"/>
      <c r="C51" s="189" t="s">
        <v>10</v>
      </c>
      <c r="D51" s="230" t="s">
        <v>65</v>
      </c>
      <c r="E51" s="243">
        <f>+detallado!R47</f>
        <v>0</v>
      </c>
      <c r="F51" s="244"/>
      <c r="G51" s="194">
        <f>+detallado!F47</f>
        <v>0</v>
      </c>
      <c r="H51" s="244"/>
      <c r="I51" s="243">
        <f>+detallado!S47-K51</f>
        <v>0</v>
      </c>
      <c r="J51" s="244"/>
      <c r="K51" s="243"/>
      <c r="L51" s="244"/>
      <c r="M51" s="244"/>
      <c r="N51" s="243">
        <f>+G51-I51-K51</f>
        <v>0</v>
      </c>
      <c r="O51" s="151"/>
      <c r="P51" s="195">
        <v>0</v>
      </c>
      <c r="Q51" s="178">
        <f t="shared" si="0"/>
        <v>0</v>
      </c>
      <c r="R51" s="151"/>
      <c r="S51" s="222"/>
      <c r="T51" s="151"/>
      <c r="BA51" s="1"/>
      <c r="BB51" s="1"/>
      <c r="BC51" s="1"/>
      <c r="BD51" s="1"/>
    </row>
    <row r="52" spans="1:56" ht="13.8" x14ac:dyDescent="0.25">
      <c r="B52" s="229"/>
      <c r="C52" s="189" t="s">
        <v>45</v>
      </c>
      <c r="D52" s="230" t="s">
        <v>66</v>
      </c>
      <c r="E52" s="243">
        <f>+detallado!R48</f>
        <v>29868541</v>
      </c>
      <c r="F52" s="244"/>
      <c r="G52" s="194">
        <f>+detallado!F48</f>
        <v>334510000</v>
      </c>
      <c r="H52" s="244"/>
      <c r="I52" s="243">
        <f>+detallado!S48-K52</f>
        <v>334328816</v>
      </c>
      <c r="J52" s="244"/>
      <c r="K52" s="243"/>
      <c r="L52" s="244"/>
      <c r="M52" s="244"/>
      <c r="N52" s="243">
        <f>+G52-I52-K52</f>
        <v>181184</v>
      </c>
      <c r="O52" s="151"/>
      <c r="P52" s="195">
        <f t="shared" ref="P52:P54" si="8">(I52+K52)/G52</f>
        <v>0.99945835998923804</v>
      </c>
      <c r="Q52" s="178">
        <f t="shared" si="0"/>
        <v>334328816</v>
      </c>
      <c r="R52" s="151"/>
      <c r="S52" s="222"/>
      <c r="T52" s="151"/>
      <c r="BA52" s="1"/>
      <c r="BB52" s="1"/>
      <c r="BC52" s="1"/>
      <c r="BD52" s="1"/>
    </row>
    <row r="53" spans="1:56" s="32" customFormat="1" ht="15.6" x14ac:dyDescent="0.3">
      <c r="A53" s="262"/>
      <c r="B53" s="205">
        <v>34</v>
      </c>
      <c r="C53" s="189"/>
      <c r="D53" s="185" t="s">
        <v>72</v>
      </c>
      <c r="E53" s="241">
        <f>+E54</f>
        <v>246944791</v>
      </c>
      <c r="F53" s="245"/>
      <c r="G53" s="241">
        <f>+G54</f>
        <v>249454000</v>
      </c>
      <c r="H53" s="245"/>
      <c r="I53" s="241">
        <f>+I54</f>
        <v>246944791</v>
      </c>
      <c r="J53" s="245"/>
      <c r="K53" s="241"/>
      <c r="L53" s="245"/>
      <c r="M53" s="245"/>
      <c r="N53" s="241">
        <f>+N54</f>
        <v>2509209</v>
      </c>
      <c r="O53" s="151"/>
      <c r="P53" s="195">
        <f t="shared" si="8"/>
        <v>0.98994119557112736</v>
      </c>
      <c r="Q53" s="178">
        <f t="shared" si="0"/>
        <v>246944791</v>
      </c>
      <c r="R53" s="151"/>
      <c r="S53" s="222"/>
      <c r="T53" s="151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</row>
    <row r="54" spans="1:56" s="32" customFormat="1" ht="15.6" x14ac:dyDescent="0.3">
      <c r="A54" s="262"/>
      <c r="B54" s="205"/>
      <c r="C54" s="189" t="s">
        <v>45</v>
      </c>
      <c r="D54" s="185" t="s">
        <v>68</v>
      </c>
      <c r="E54" s="246">
        <f>+detallado!S49</f>
        <v>246944791</v>
      </c>
      <c r="F54" s="240"/>
      <c r="G54" s="246">
        <f>+detallado!F49</f>
        <v>249454000</v>
      </c>
      <c r="H54" s="240"/>
      <c r="I54" s="246">
        <f>+detallado!S49</f>
        <v>246944791</v>
      </c>
      <c r="J54" s="240"/>
      <c r="K54" s="246"/>
      <c r="L54" s="240"/>
      <c r="M54" s="240"/>
      <c r="N54" s="243">
        <f>+G54-I54-K54</f>
        <v>2509209</v>
      </c>
      <c r="O54" s="151"/>
      <c r="P54" s="195">
        <f t="shared" si="8"/>
        <v>0.98994119557112736</v>
      </c>
      <c r="Q54" s="178">
        <f t="shared" si="0"/>
        <v>246944791</v>
      </c>
      <c r="R54" s="151"/>
      <c r="S54" s="222"/>
      <c r="T54" s="151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</row>
    <row r="55" spans="1:56" s="32" customFormat="1" ht="16.2" thickBot="1" x14ac:dyDescent="0.35">
      <c r="A55" s="262"/>
      <c r="B55" s="209">
        <v>35</v>
      </c>
      <c r="C55" s="247"/>
      <c r="D55" s="211" t="s">
        <v>21</v>
      </c>
      <c r="E55" s="248" t="e">
        <f>E8-E29</f>
        <v>#REF!</v>
      </c>
      <c r="F55" s="190"/>
      <c r="G55" s="248">
        <f>+detallado!F50</f>
        <v>0</v>
      </c>
      <c r="H55" s="190"/>
      <c r="I55" s="248">
        <f>I8-I29</f>
        <v>472723539</v>
      </c>
      <c r="J55" s="190"/>
      <c r="K55" s="248">
        <f>K8-K29</f>
        <v>-186621313</v>
      </c>
      <c r="L55" s="190"/>
      <c r="M55" s="190"/>
      <c r="N55" s="248">
        <f>+G55-I55-K55</f>
        <v>-286102226</v>
      </c>
      <c r="O55" s="151"/>
      <c r="P55" s="249"/>
      <c r="Q55" s="178">
        <f t="shared" si="0"/>
        <v>286102226</v>
      </c>
      <c r="R55" s="151"/>
      <c r="S55" s="222"/>
      <c r="T55" s="151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</row>
    <row r="56" spans="1:56" s="30" customFormat="1" ht="15.6" x14ac:dyDescent="0.3">
      <c r="A56" s="264"/>
      <c r="B56" s="250"/>
      <c r="C56" s="250"/>
      <c r="D56" s="170"/>
      <c r="E56" s="232"/>
      <c r="F56" s="251"/>
      <c r="G56" s="190"/>
      <c r="H56" s="251"/>
      <c r="I56" s="232"/>
      <c r="J56" s="251"/>
      <c r="K56" s="251"/>
      <c r="L56" s="251"/>
      <c r="M56" s="251"/>
      <c r="N56" s="151"/>
      <c r="O56" s="151"/>
      <c r="P56" s="151"/>
      <c r="Q56" s="178">
        <f t="shared" si="0"/>
        <v>0</v>
      </c>
      <c r="R56" s="151"/>
      <c r="S56" s="151"/>
      <c r="T56" s="151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</row>
    <row r="57" spans="1:56" s="30" customFormat="1" x14ac:dyDescent="0.25">
      <c r="A57" s="264"/>
      <c r="B57" s="250"/>
      <c r="C57" s="250"/>
      <c r="D57" s="252"/>
      <c r="E57" s="232"/>
      <c r="F57" s="251"/>
      <c r="G57" s="232"/>
      <c r="H57" s="251"/>
      <c r="I57" s="178"/>
      <c r="J57" s="251"/>
      <c r="K57" s="251"/>
      <c r="L57" s="251"/>
      <c r="M57" s="251"/>
      <c r="N57" s="151"/>
      <c r="O57" s="151"/>
      <c r="P57" s="151"/>
      <c r="Q57" s="178">
        <f t="shared" si="0"/>
        <v>0</v>
      </c>
      <c r="R57" s="151"/>
      <c r="S57" s="151"/>
      <c r="T57" s="151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</row>
    <row r="58" spans="1:56" s="3" customFormat="1" ht="15" customHeight="1" x14ac:dyDescent="0.25">
      <c r="A58" s="253"/>
      <c r="B58" s="250"/>
      <c r="C58" s="250"/>
      <c r="D58" s="253"/>
      <c r="E58" s="254"/>
      <c r="F58" s="253"/>
      <c r="G58" s="253"/>
      <c r="H58" s="253"/>
      <c r="I58" s="255"/>
      <c r="J58" s="253"/>
      <c r="K58" s="253"/>
      <c r="L58" s="253"/>
      <c r="M58" s="253"/>
      <c r="N58" s="151"/>
      <c r="O58" s="151"/>
      <c r="P58" s="151"/>
      <c r="Q58" s="178">
        <f t="shared" si="0"/>
        <v>0</v>
      </c>
      <c r="R58" s="151"/>
      <c r="S58" s="151"/>
      <c r="T58" s="151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</row>
    <row r="59" spans="1:56" s="3" customFormat="1" ht="14.25" customHeight="1" x14ac:dyDescent="0.25">
      <c r="A59" s="253"/>
      <c r="B59" s="250"/>
      <c r="C59" s="250"/>
      <c r="D59" s="253"/>
      <c r="E59" s="256"/>
      <c r="F59" s="257"/>
      <c r="G59" s="253"/>
      <c r="H59" s="257"/>
      <c r="I59" s="151"/>
      <c r="J59" s="257"/>
      <c r="K59" s="257"/>
      <c r="L59" s="257"/>
      <c r="M59" s="257"/>
      <c r="N59" s="151"/>
      <c r="O59" s="151"/>
      <c r="P59" s="151"/>
      <c r="Q59" s="178">
        <f t="shared" si="0"/>
        <v>0</v>
      </c>
      <c r="R59" s="151"/>
      <c r="S59" s="151"/>
      <c r="T59" s="151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</row>
    <row r="60" spans="1:56" s="3" customFormat="1" ht="14.25" customHeight="1" x14ac:dyDescent="0.25">
      <c r="A60" s="253"/>
      <c r="B60" s="250"/>
      <c r="C60" s="250"/>
      <c r="D60" s="253"/>
      <c r="E60" s="253"/>
      <c r="F60" s="257"/>
      <c r="G60" s="253"/>
      <c r="H60" s="257"/>
      <c r="I60" s="178"/>
      <c r="J60" s="257"/>
      <c r="K60" s="257"/>
      <c r="L60" s="257"/>
      <c r="M60" s="257"/>
      <c r="N60" s="151"/>
      <c r="O60" s="151"/>
      <c r="P60" s="151"/>
      <c r="Q60" s="178">
        <f t="shared" si="0"/>
        <v>0</v>
      </c>
      <c r="R60" s="151"/>
      <c r="S60" s="151"/>
      <c r="T60" s="151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</row>
    <row r="61" spans="1:56" s="3" customFormat="1" ht="14.25" customHeight="1" x14ac:dyDescent="0.25">
      <c r="A61" s="253"/>
      <c r="B61" s="250"/>
      <c r="C61" s="250"/>
      <c r="D61" s="253"/>
      <c r="E61" s="253"/>
      <c r="F61" s="257"/>
      <c r="G61" s="253"/>
      <c r="H61" s="257"/>
      <c r="I61" s="151"/>
      <c r="J61" s="257"/>
      <c r="K61" s="257"/>
      <c r="L61" s="257"/>
      <c r="M61" s="257"/>
      <c r="N61" s="151"/>
      <c r="O61" s="151"/>
      <c r="P61" s="151"/>
      <c r="Q61" s="178">
        <f t="shared" si="0"/>
        <v>0</v>
      </c>
      <c r="R61" s="151"/>
      <c r="S61" s="151"/>
      <c r="T61" s="15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</row>
    <row r="62" spans="1:56" s="3" customFormat="1" ht="15" customHeight="1" x14ac:dyDescent="0.25">
      <c r="A62" s="253"/>
      <c r="B62" s="250"/>
      <c r="C62" s="250"/>
      <c r="D62" s="254"/>
      <c r="E62" s="253"/>
      <c r="F62" s="257"/>
      <c r="G62" s="253"/>
      <c r="H62" s="257"/>
      <c r="I62" s="178"/>
      <c r="J62" s="257"/>
      <c r="K62" s="257"/>
      <c r="L62" s="257"/>
      <c r="M62" s="257"/>
      <c r="N62" s="151"/>
      <c r="O62" s="151"/>
      <c r="P62" s="151"/>
      <c r="Q62" s="178">
        <f t="shared" si="0"/>
        <v>0</v>
      </c>
      <c r="R62" s="151"/>
      <c r="S62" s="151"/>
      <c r="T62" s="151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</row>
    <row r="63" spans="1:56" s="3" customFormat="1" ht="15" customHeight="1" x14ac:dyDescent="0.25">
      <c r="A63" s="253"/>
      <c r="B63" s="253"/>
      <c r="C63" s="258"/>
      <c r="D63" s="254"/>
      <c r="E63" s="253"/>
      <c r="F63" s="257"/>
      <c r="G63" s="253"/>
      <c r="H63" s="257"/>
      <c r="I63" s="151"/>
      <c r="J63" s="257"/>
      <c r="K63" s="257"/>
      <c r="L63" s="257"/>
      <c r="M63" s="257"/>
      <c r="N63" s="151"/>
      <c r="O63" s="151"/>
      <c r="P63" s="151"/>
      <c r="Q63" s="178">
        <f t="shared" si="0"/>
        <v>0</v>
      </c>
      <c r="R63" s="151"/>
      <c r="S63" s="151"/>
      <c r="T63" s="151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</row>
    <row r="64" spans="1:56" customFormat="1" ht="12.6" x14ac:dyDescent="0.25">
      <c r="A64" s="151"/>
      <c r="B64" s="151"/>
      <c r="C64" s="151"/>
      <c r="D64" s="151"/>
      <c r="E64" s="151"/>
      <c r="F64" s="151"/>
      <c r="G64" s="151"/>
      <c r="H64" s="151"/>
      <c r="I64" s="151"/>
      <c r="J64" s="151"/>
      <c r="K64" s="151"/>
      <c r="L64" s="151"/>
      <c r="M64" s="151"/>
      <c r="N64" s="151"/>
      <c r="O64" s="151"/>
      <c r="P64" s="151"/>
      <c r="Q64" s="178">
        <f t="shared" si="0"/>
        <v>0</v>
      </c>
      <c r="R64" s="151"/>
      <c r="S64" s="151"/>
      <c r="T64" s="151"/>
    </row>
    <row r="65" spans="1:20" customFormat="1" ht="12.6" x14ac:dyDescent="0.25">
      <c r="A65" s="151"/>
      <c r="B65" s="151"/>
      <c r="C65" s="151"/>
      <c r="D65" s="151"/>
      <c r="E65" s="151"/>
      <c r="F65" s="151"/>
      <c r="G65" s="151"/>
      <c r="H65" s="151"/>
      <c r="I65" s="151"/>
      <c r="J65" s="151"/>
      <c r="K65" s="151"/>
      <c r="L65" s="151"/>
      <c r="M65" s="151"/>
      <c r="N65" s="151"/>
      <c r="O65" s="151"/>
      <c r="P65" s="151"/>
      <c r="Q65" s="178">
        <f t="shared" si="0"/>
        <v>0</v>
      </c>
      <c r="R65" s="151"/>
      <c r="S65" s="151"/>
      <c r="T65" s="151"/>
    </row>
    <row r="66" spans="1:20" customFormat="1" ht="14.25" customHeight="1" x14ac:dyDescent="0.25">
      <c r="A66" s="151"/>
      <c r="B66" s="151"/>
      <c r="C66" s="151"/>
      <c r="D66" s="151"/>
      <c r="E66" s="151"/>
      <c r="F66" s="151"/>
      <c r="G66" s="151"/>
      <c r="H66" s="151"/>
      <c r="I66" s="151"/>
      <c r="J66" s="151"/>
      <c r="K66" s="151"/>
      <c r="L66" s="151"/>
      <c r="M66" s="151"/>
      <c r="N66" s="151"/>
      <c r="O66" s="151"/>
      <c r="P66" s="151"/>
      <c r="Q66" s="178">
        <f t="shared" si="0"/>
        <v>0</v>
      </c>
      <c r="R66" s="151"/>
      <c r="S66" s="151"/>
      <c r="T66" s="151"/>
    </row>
    <row r="67" spans="1:20" customFormat="1" ht="12.6" x14ac:dyDescent="0.25">
      <c r="A67" s="151"/>
      <c r="B67" s="151"/>
      <c r="C67" s="151"/>
      <c r="D67" s="151"/>
      <c r="E67" s="151"/>
      <c r="F67" s="151"/>
      <c r="G67" s="151"/>
      <c r="H67" s="151"/>
      <c r="I67" s="151"/>
      <c r="J67" s="151"/>
      <c r="K67" s="151"/>
      <c r="L67" s="151"/>
      <c r="M67" s="151"/>
      <c r="N67" s="151"/>
      <c r="O67" s="151"/>
      <c r="P67" s="151"/>
      <c r="Q67" s="178">
        <f t="shared" si="0"/>
        <v>0</v>
      </c>
      <c r="R67" s="151"/>
      <c r="S67" s="151"/>
      <c r="T67" s="151"/>
    </row>
    <row r="68" spans="1:20" customFormat="1" ht="12.6" x14ac:dyDescent="0.25">
      <c r="A68" s="151"/>
      <c r="B68" s="151"/>
      <c r="C68" s="151"/>
      <c r="D68" s="151"/>
      <c r="E68" s="151"/>
      <c r="F68" s="151"/>
      <c r="G68" s="151"/>
      <c r="H68" s="151"/>
      <c r="I68" s="151"/>
      <c r="J68" s="151"/>
      <c r="K68" s="151"/>
      <c r="L68" s="151"/>
      <c r="M68" s="151"/>
      <c r="N68" s="151"/>
      <c r="O68" s="151"/>
      <c r="P68" s="151"/>
      <c r="Q68" s="178">
        <f t="shared" si="0"/>
        <v>0</v>
      </c>
      <c r="R68" s="151"/>
      <c r="S68" s="151"/>
      <c r="T68" s="151"/>
    </row>
    <row r="69" spans="1:20" customFormat="1" ht="12.6" x14ac:dyDescent="0.25">
      <c r="A69" s="151"/>
      <c r="B69" s="151"/>
      <c r="C69" s="151"/>
      <c r="D69" s="151"/>
      <c r="E69" s="151"/>
      <c r="F69" s="151"/>
      <c r="G69" s="151"/>
      <c r="H69" s="151"/>
      <c r="I69" s="151"/>
      <c r="J69" s="151"/>
      <c r="K69" s="151"/>
      <c r="L69" s="151"/>
      <c r="M69" s="151"/>
      <c r="N69" s="151"/>
      <c r="O69" s="151"/>
      <c r="P69" s="151"/>
      <c r="Q69" s="178">
        <f t="shared" si="0"/>
        <v>0</v>
      </c>
      <c r="R69" s="151"/>
      <c r="S69" s="151"/>
      <c r="T69" s="151"/>
    </row>
    <row r="70" spans="1:20" customFormat="1" ht="12.6" x14ac:dyDescent="0.25">
      <c r="A70" s="151"/>
      <c r="B70" s="151"/>
      <c r="C70" s="151"/>
      <c r="D70" s="151"/>
      <c r="E70" s="151"/>
      <c r="F70" s="151"/>
      <c r="G70" s="151"/>
      <c r="H70" s="151"/>
      <c r="I70" s="151"/>
      <c r="J70" s="151"/>
      <c r="K70" s="151"/>
      <c r="L70" s="151"/>
      <c r="M70" s="151"/>
      <c r="N70" s="151"/>
      <c r="O70" s="151"/>
      <c r="P70" s="151"/>
      <c r="Q70" s="178">
        <f t="shared" si="0"/>
        <v>0</v>
      </c>
      <c r="R70" s="151"/>
      <c r="S70" s="151"/>
      <c r="T70" s="151"/>
    </row>
    <row r="71" spans="1:20" customFormat="1" ht="12.6" x14ac:dyDescent="0.25">
      <c r="A71" s="151"/>
      <c r="B71" s="151"/>
      <c r="C71" s="151"/>
      <c r="D71" s="151"/>
      <c r="E71" s="151"/>
      <c r="F71" s="151"/>
      <c r="G71" s="151"/>
      <c r="H71" s="151"/>
      <c r="I71" s="151"/>
      <c r="J71" s="151"/>
      <c r="K71" s="151"/>
      <c r="L71" s="151"/>
      <c r="M71" s="151"/>
      <c r="N71" s="151"/>
      <c r="O71" s="151"/>
      <c r="P71" s="151"/>
      <c r="Q71" s="178">
        <f t="shared" si="0"/>
        <v>0</v>
      </c>
      <c r="R71" s="151"/>
      <c r="S71" s="151"/>
      <c r="T71" s="151"/>
    </row>
    <row r="72" spans="1:20" customFormat="1" ht="12.6" x14ac:dyDescent="0.25">
      <c r="A72" s="151"/>
      <c r="B72" s="151"/>
      <c r="C72" s="151"/>
      <c r="D72" s="151"/>
      <c r="E72" s="151"/>
      <c r="F72" s="151"/>
      <c r="G72" s="151"/>
      <c r="H72" s="151"/>
      <c r="I72" s="151"/>
      <c r="J72" s="151"/>
      <c r="K72" s="151"/>
      <c r="L72" s="151"/>
      <c r="M72" s="151"/>
      <c r="N72" s="151"/>
      <c r="O72" s="151"/>
      <c r="P72" s="151"/>
      <c r="Q72" s="178">
        <f t="shared" si="0"/>
        <v>0</v>
      </c>
      <c r="R72" s="151"/>
      <c r="S72" s="151"/>
      <c r="T72" s="151"/>
    </row>
    <row r="73" spans="1:20" customFormat="1" ht="12.6" x14ac:dyDescent="0.25">
      <c r="A73" s="151"/>
      <c r="B73" s="151"/>
      <c r="C73" s="151"/>
      <c r="D73" s="151"/>
      <c r="E73" s="151"/>
      <c r="F73" s="151"/>
      <c r="G73" s="151"/>
      <c r="H73" s="151"/>
      <c r="I73" s="151"/>
      <c r="J73" s="151"/>
      <c r="K73" s="151"/>
      <c r="L73" s="151"/>
      <c r="M73" s="151"/>
      <c r="N73" s="151"/>
      <c r="O73" s="151"/>
      <c r="P73" s="151"/>
      <c r="Q73" s="178">
        <f t="shared" si="0"/>
        <v>0</v>
      </c>
      <c r="R73" s="151"/>
      <c r="S73" s="151"/>
      <c r="T73" s="151"/>
    </row>
    <row r="74" spans="1:20" customFormat="1" ht="12.6" x14ac:dyDescent="0.25">
      <c r="A74" s="151"/>
      <c r="B74" s="151"/>
      <c r="C74" s="151"/>
      <c r="D74" s="151"/>
      <c r="E74" s="151"/>
      <c r="F74" s="151"/>
      <c r="G74" s="151"/>
      <c r="H74" s="151"/>
      <c r="I74" s="151"/>
      <c r="J74" s="151"/>
      <c r="K74" s="151"/>
      <c r="L74" s="151"/>
      <c r="M74" s="151"/>
      <c r="N74" s="151"/>
      <c r="O74" s="151"/>
      <c r="P74" s="151"/>
      <c r="Q74" s="178">
        <f t="shared" si="0"/>
        <v>0</v>
      </c>
      <c r="R74" s="151"/>
      <c r="S74" s="151"/>
      <c r="T74" s="151"/>
    </row>
    <row r="75" spans="1:20" customFormat="1" ht="12.6" x14ac:dyDescent="0.25">
      <c r="A75" s="151"/>
      <c r="B75" s="151"/>
      <c r="C75" s="151"/>
      <c r="D75" s="151"/>
      <c r="E75" s="151"/>
      <c r="F75" s="151"/>
      <c r="G75" s="151"/>
      <c r="H75" s="151"/>
      <c r="I75" s="151"/>
      <c r="J75" s="151"/>
      <c r="K75" s="151"/>
      <c r="L75" s="151"/>
      <c r="M75" s="151"/>
      <c r="N75" s="151"/>
      <c r="O75" s="151"/>
      <c r="P75" s="151"/>
      <c r="Q75" s="178">
        <f t="shared" si="0"/>
        <v>0</v>
      </c>
      <c r="R75" s="151"/>
      <c r="S75" s="151"/>
      <c r="T75" s="151"/>
    </row>
    <row r="76" spans="1:20" customFormat="1" ht="12.6" x14ac:dyDescent="0.25">
      <c r="A76" s="151"/>
      <c r="B76" s="151"/>
      <c r="C76" s="151"/>
      <c r="D76" s="151"/>
      <c r="E76" s="151"/>
      <c r="F76" s="151"/>
      <c r="G76" s="151"/>
      <c r="H76" s="151"/>
      <c r="I76" s="151"/>
      <c r="J76" s="151"/>
      <c r="K76" s="151"/>
      <c r="L76" s="151"/>
      <c r="M76" s="151"/>
      <c r="N76" s="151"/>
      <c r="O76" s="151"/>
      <c r="P76" s="151"/>
      <c r="Q76" s="178">
        <f t="shared" ref="Q76:Q130" si="9">+I76+K76</f>
        <v>0</v>
      </c>
      <c r="R76" s="151"/>
      <c r="S76" s="151"/>
      <c r="T76" s="151"/>
    </row>
    <row r="77" spans="1:20" customFormat="1" ht="12.6" x14ac:dyDescent="0.25">
      <c r="A77" s="151"/>
      <c r="B77" s="151"/>
      <c r="C77" s="151"/>
      <c r="D77" s="151"/>
      <c r="E77" s="151"/>
      <c r="F77" s="151"/>
      <c r="G77" s="151"/>
      <c r="H77" s="151"/>
      <c r="I77" s="151"/>
      <c r="J77" s="151"/>
      <c r="K77" s="151"/>
      <c r="L77" s="151"/>
      <c r="M77" s="151"/>
      <c r="N77" s="151"/>
      <c r="O77" s="151"/>
      <c r="P77" s="151"/>
      <c r="Q77" s="178">
        <f t="shared" si="9"/>
        <v>0</v>
      </c>
      <c r="R77" s="151"/>
      <c r="S77" s="151"/>
      <c r="T77" s="151"/>
    </row>
    <row r="78" spans="1:20" customFormat="1" ht="12.6" x14ac:dyDescent="0.25">
      <c r="A78" s="151"/>
      <c r="B78" s="151"/>
      <c r="C78" s="151"/>
      <c r="D78" s="151"/>
      <c r="E78" s="151"/>
      <c r="F78" s="151"/>
      <c r="G78" s="151"/>
      <c r="H78" s="151"/>
      <c r="I78" s="151"/>
      <c r="J78" s="151"/>
      <c r="K78" s="151"/>
      <c r="L78" s="151"/>
      <c r="M78" s="151"/>
      <c r="N78" s="151"/>
      <c r="O78" s="151"/>
      <c r="P78" s="151"/>
      <c r="Q78" s="178">
        <f t="shared" si="9"/>
        <v>0</v>
      </c>
      <c r="R78" s="151"/>
      <c r="S78" s="151"/>
      <c r="T78" s="151"/>
    </row>
    <row r="79" spans="1:20" customFormat="1" ht="12.6" x14ac:dyDescent="0.25">
      <c r="A79" s="151"/>
      <c r="B79" s="151"/>
      <c r="C79" s="151"/>
      <c r="D79" s="151"/>
      <c r="E79" s="151"/>
      <c r="F79" s="151"/>
      <c r="G79" s="151"/>
      <c r="H79" s="151"/>
      <c r="I79" s="151"/>
      <c r="J79" s="151"/>
      <c r="K79" s="151"/>
      <c r="L79" s="151"/>
      <c r="M79" s="151"/>
      <c r="N79" s="151"/>
      <c r="O79" s="151"/>
      <c r="P79" s="151"/>
      <c r="Q79" s="178">
        <f t="shared" si="9"/>
        <v>0</v>
      </c>
      <c r="R79" s="151"/>
      <c r="S79" s="151"/>
      <c r="T79" s="151"/>
    </row>
    <row r="80" spans="1:20" customFormat="1" ht="12.6" x14ac:dyDescent="0.25">
      <c r="A80" s="151"/>
      <c r="B80" s="151"/>
      <c r="C80" s="151"/>
      <c r="D80" s="151"/>
      <c r="E80" s="151"/>
      <c r="F80" s="151"/>
      <c r="G80" s="151"/>
      <c r="H80" s="151"/>
      <c r="I80" s="151"/>
      <c r="J80" s="151"/>
      <c r="K80" s="151"/>
      <c r="L80" s="151"/>
      <c r="M80" s="151"/>
      <c r="N80" s="151"/>
      <c r="O80" s="151"/>
      <c r="P80" s="151"/>
      <c r="Q80" s="178">
        <f t="shared" si="9"/>
        <v>0</v>
      </c>
      <c r="R80" s="151"/>
      <c r="S80" s="151"/>
      <c r="T80" s="151"/>
    </row>
    <row r="81" spans="1:20" customFormat="1" ht="12.6" x14ac:dyDescent="0.25">
      <c r="A81" s="151"/>
      <c r="B81" s="151"/>
      <c r="C81" s="151"/>
      <c r="D81" s="151"/>
      <c r="E81" s="151"/>
      <c r="F81" s="151"/>
      <c r="G81" s="151"/>
      <c r="H81" s="151"/>
      <c r="I81" s="151"/>
      <c r="J81" s="151"/>
      <c r="K81" s="151"/>
      <c r="L81" s="151"/>
      <c r="M81" s="151"/>
      <c r="N81" s="151"/>
      <c r="O81" s="151"/>
      <c r="P81" s="151"/>
      <c r="Q81" s="178">
        <f t="shared" si="9"/>
        <v>0</v>
      </c>
      <c r="R81" s="151"/>
      <c r="S81" s="151"/>
      <c r="T81" s="151"/>
    </row>
    <row r="82" spans="1:20" customFormat="1" ht="12.6" x14ac:dyDescent="0.25">
      <c r="A82" s="151"/>
      <c r="B82" s="151"/>
      <c r="C82" s="151"/>
      <c r="D82" s="151"/>
      <c r="E82" s="151"/>
      <c r="F82" s="151"/>
      <c r="G82" s="151"/>
      <c r="H82" s="151"/>
      <c r="I82" s="151"/>
      <c r="J82" s="151"/>
      <c r="K82" s="151"/>
      <c r="L82" s="151"/>
      <c r="M82" s="151"/>
      <c r="N82" s="151"/>
      <c r="O82" s="151"/>
      <c r="P82" s="151"/>
      <c r="Q82" s="178">
        <f t="shared" si="9"/>
        <v>0</v>
      </c>
      <c r="R82" s="151"/>
      <c r="S82" s="151"/>
      <c r="T82" s="151"/>
    </row>
    <row r="83" spans="1:20" customFormat="1" ht="12.6" x14ac:dyDescent="0.25">
      <c r="A83" s="151"/>
      <c r="B83" s="151"/>
      <c r="C83" s="151"/>
      <c r="D83" s="151"/>
      <c r="E83" s="151"/>
      <c r="F83" s="151"/>
      <c r="G83" s="151"/>
      <c r="H83" s="151"/>
      <c r="I83" s="151"/>
      <c r="J83" s="151"/>
      <c r="K83" s="151"/>
      <c r="L83" s="151"/>
      <c r="M83" s="151"/>
      <c r="N83" s="151"/>
      <c r="O83" s="151"/>
      <c r="P83" s="151"/>
      <c r="Q83" s="178">
        <f t="shared" si="9"/>
        <v>0</v>
      </c>
      <c r="R83" s="151"/>
      <c r="S83" s="151"/>
      <c r="T83" s="151"/>
    </row>
    <row r="84" spans="1:20" customFormat="1" ht="12.6" x14ac:dyDescent="0.25">
      <c r="A84" s="151"/>
      <c r="B84" s="151"/>
      <c r="C84" s="151"/>
      <c r="D84" s="151"/>
      <c r="E84" s="151"/>
      <c r="F84" s="151"/>
      <c r="G84" s="151"/>
      <c r="H84" s="151"/>
      <c r="I84" s="151"/>
      <c r="J84" s="151"/>
      <c r="K84" s="151"/>
      <c r="L84" s="151"/>
      <c r="M84" s="151"/>
      <c r="N84" s="151"/>
      <c r="O84" s="151"/>
      <c r="P84" s="151"/>
      <c r="Q84" s="178">
        <f t="shared" si="9"/>
        <v>0</v>
      </c>
      <c r="R84" s="151"/>
      <c r="S84" s="151"/>
      <c r="T84" s="151"/>
    </row>
    <row r="85" spans="1:20" customFormat="1" ht="12.6" x14ac:dyDescent="0.25">
      <c r="A85" s="151"/>
      <c r="B85" s="151"/>
      <c r="C85" s="151"/>
      <c r="D85" s="151"/>
      <c r="E85" s="151"/>
      <c r="F85" s="151"/>
      <c r="G85" s="151"/>
      <c r="H85" s="151"/>
      <c r="I85" s="151"/>
      <c r="J85" s="151"/>
      <c r="K85" s="151"/>
      <c r="L85" s="151"/>
      <c r="M85" s="151"/>
      <c r="N85" s="151"/>
      <c r="O85" s="151"/>
      <c r="P85" s="151"/>
      <c r="Q85" s="178">
        <f t="shared" si="9"/>
        <v>0</v>
      </c>
      <c r="R85" s="151"/>
      <c r="S85" s="151"/>
      <c r="T85" s="151"/>
    </row>
    <row r="86" spans="1:20" customFormat="1" ht="12.6" x14ac:dyDescent="0.25">
      <c r="A86" s="151"/>
      <c r="B86" s="151"/>
      <c r="C86" s="151"/>
      <c r="D86" s="151"/>
      <c r="E86" s="151"/>
      <c r="F86" s="151"/>
      <c r="G86" s="151"/>
      <c r="H86" s="151"/>
      <c r="I86" s="151"/>
      <c r="J86" s="151"/>
      <c r="K86" s="151"/>
      <c r="L86" s="151"/>
      <c r="M86" s="151"/>
      <c r="N86" s="151"/>
      <c r="O86" s="151"/>
      <c r="P86" s="151"/>
      <c r="Q86" s="178">
        <f t="shared" si="9"/>
        <v>0</v>
      </c>
      <c r="R86" s="151"/>
      <c r="S86" s="151"/>
      <c r="T86" s="151"/>
    </row>
    <row r="87" spans="1:20" customFormat="1" ht="12.6" x14ac:dyDescent="0.25">
      <c r="A87" s="151"/>
      <c r="B87" s="151"/>
      <c r="C87" s="151"/>
      <c r="D87" s="151"/>
      <c r="E87" s="151"/>
      <c r="F87" s="151"/>
      <c r="G87" s="151"/>
      <c r="H87" s="151"/>
      <c r="I87" s="151"/>
      <c r="J87" s="151"/>
      <c r="K87" s="151"/>
      <c r="L87" s="151"/>
      <c r="M87" s="151"/>
      <c r="N87" s="151"/>
      <c r="O87" s="151"/>
      <c r="P87" s="151"/>
      <c r="Q87" s="178">
        <f t="shared" si="9"/>
        <v>0</v>
      </c>
      <c r="R87" s="151"/>
      <c r="S87" s="151"/>
      <c r="T87" s="151"/>
    </row>
    <row r="88" spans="1:20" customFormat="1" ht="12.6" x14ac:dyDescent="0.25">
      <c r="A88" s="151"/>
      <c r="B88" s="151"/>
      <c r="C88" s="151"/>
      <c r="D88" s="151"/>
      <c r="E88" s="151"/>
      <c r="F88" s="151"/>
      <c r="G88" s="151"/>
      <c r="H88" s="151"/>
      <c r="I88" s="151"/>
      <c r="J88" s="151"/>
      <c r="K88" s="151"/>
      <c r="L88" s="151"/>
      <c r="M88" s="151"/>
      <c r="N88" s="151"/>
      <c r="O88" s="151"/>
      <c r="P88" s="151"/>
      <c r="Q88" s="178">
        <f t="shared" si="9"/>
        <v>0</v>
      </c>
      <c r="R88" s="151"/>
      <c r="S88" s="151"/>
      <c r="T88" s="151"/>
    </row>
    <row r="89" spans="1:20" customFormat="1" ht="12.6" x14ac:dyDescent="0.25">
      <c r="A89" s="151"/>
      <c r="B89" s="151"/>
      <c r="C89" s="151"/>
      <c r="D89" s="151"/>
      <c r="E89" s="151"/>
      <c r="F89" s="151"/>
      <c r="G89" s="151"/>
      <c r="H89" s="151"/>
      <c r="I89" s="151"/>
      <c r="J89" s="151"/>
      <c r="K89" s="151"/>
      <c r="L89" s="151"/>
      <c r="M89" s="151"/>
      <c r="N89" s="151"/>
      <c r="O89" s="151"/>
      <c r="P89" s="151"/>
      <c r="Q89" s="178">
        <f t="shared" si="9"/>
        <v>0</v>
      </c>
      <c r="R89" s="151"/>
      <c r="S89" s="151"/>
    </row>
    <row r="90" spans="1:20" customFormat="1" ht="12.6" x14ac:dyDescent="0.25">
      <c r="A90" s="151"/>
      <c r="B90" s="151"/>
      <c r="C90" s="151"/>
      <c r="D90" s="151"/>
      <c r="E90" s="151"/>
      <c r="F90" s="151"/>
      <c r="G90" s="151"/>
      <c r="H90" s="151"/>
      <c r="I90" s="151"/>
      <c r="J90" s="151"/>
      <c r="K90" s="151"/>
      <c r="L90" s="151"/>
      <c r="M90" s="151"/>
      <c r="N90" s="151"/>
      <c r="O90" s="151"/>
      <c r="P90" s="151"/>
      <c r="Q90" s="178">
        <f t="shared" si="9"/>
        <v>0</v>
      </c>
      <c r="R90" s="151"/>
      <c r="S90" s="151"/>
    </row>
    <row r="91" spans="1:20" customFormat="1" ht="12.6" x14ac:dyDescent="0.25">
      <c r="A91" s="151"/>
      <c r="B91" s="151"/>
      <c r="C91" s="151"/>
      <c r="D91" s="151"/>
      <c r="E91" s="151"/>
      <c r="F91" s="151"/>
      <c r="G91" s="151"/>
      <c r="H91" s="151"/>
      <c r="I91" s="151"/>
      <c r="J91" s="151"/>
      <c r="K91" s="151"/>
      <c r="L91" s="151"/>
      <c r="M91" s="151"/>
      <c r="N91" s="151"/>
      <c r="O91" s="151"/>
      <c r="P91" s="151"/>
      <c r="Q91" s="178">
        <f t="shared" si="9"/>
        <v>0</v>
      </c>
      <c r="R91" s="151"/>
      <c r="S91" s="151"/>
    </row>
    <row r="92" spans="1:20" customFormat="1" ht="12.6" x14ac:dyDescent="0.25">
      <c r="A92" s="151"/>
      <c r="B92" s="151"/>
      <c r="C92" s="151"/>
      <c r="D92" s="151"/>
      <c r="E92" s="151"/>
      <c r="F92" s="151"/>
      <c r="G92" s="151"/>
      <c r="H92" s="151"/>
      <c r="I92" s="151"/>
      <c r="J92" s="151"/>
      <c r="K92" s="151"/>
      <c r="L92" s="151"/>
      <c r="M92" s="151"/>
      <c r="N92" s="151"/>
      <c r="O92" s="151"/>
      <c r="P92" s="151"/>
      <c r="Q92" s="178">
        <f t="shared" si="9"/>
        <v>0</v>
      </c>
      <c r="R92" s="151"/>
      <c r="S92" s="151"/>
    </row>
    <row r="93" spans="1:20" customFormat="1" ht="12.6" x14ac:dyDescent="0.25">
      <c r="A93" s="151"/>
      <c r="B93" s="151"/>
      <c r="C93" s="151"/>
      <c r="D93" s="151"/>
      <c r="E93" s="151"/>
      <c r="F93" s="151"/>
      <c r="G93" s="151"/>
      <c r="H93" s="151"/>
      <c r="I93" s="151"/>
      <c r="J93" s="151"/>
      <c r="K93" s="151"/>
      <c r="L93" s="151"/>
      <c r="M93" s="151"/>
      <c r="N93" s="151"/>
      <c r="O93" s="151"/>
      <c r="P93" s="151"/>
      <c r="Q93" s="178">
        <f t="shared" si="9"/>
        <v>0</v>
      </c>
      <c r="R93" s="151"/>
      <c r="S93" s="151"/>
    </row>
    <row r="94" spans="1:20" customFormat="1" ht="12.6" x14ac:dyDescent="0.25">
      <c r="A94" s="151"/>
      <c r="B94" s="151"/>
      <c r="C94" s="151"/>
      <c r="D94" s="151"/>
      <c r="E94" s="151"/>
      <c r="F94" s="151"/>
      <c r="G94" s="151"/>
      <c r="H94" s="151"/>
      <c r="I94" s="151"/>
      <c r="J94" s="151"/>
      <c r="K94" s="151"/>
      <c r="L94" s="151"/>
      <c r="M94" s="151"/>
      <c r="N94" s="151"/>
      <c r="O94" s="151"/>
      <c r="P94" s="151"/>
      <c r="Q94" s="178">
        <f t="shared" si="9"/>
        <v>0</v>
      </c>
      <c r="R94" s="151"/>
      <c r="S94" s="151"/>
    </row>
    <row r="95" spans="1:20" customFormat="1" ht="12.6" x14ac:dyDescent="0.25">
      <c r="A95" s="151"/>
      <c r="B95" s="151"/>
      <c r="C95" s="151"/>
      <c r="D95" s="151"/>
      <c r="E95" s="151"/>
      <c r="F95" s="151"/>
      <c r="G95" s="151"/>
      <c r="H95" s="151"/>
      <c r="I95" s="151"/>
      <c r="J95" s="151"/>
      <c r="K95" s="151"/>
      <c r="L95" s="151"/>
      <c r="M95" s="151"/>
      <c r="N95" s="151"/>
      <c r="O95" s="151"/>
      <c r="P95" s="151"/>
      <c r="Q95" s="178">
        <f t="shared" si="9"/>
        <v>0</v>
      </c>
      <c r="R95" s="151"/>
      <c r="S95" s="151"/>
    </row>
    <row r="96" spans="1:20" customFormat="1" ht="12.6" x14ac:dyDescent="0.25">
      <c r="A96" s="151"/>
      <c r="B96" s="151"/>
      <c r="C96" s="151"/>
      <c r="D96" s="151"/>
      <c r="E96" s="151"/>
      <c r="F96" s="151"/>
      <c r="G96" s="151"/>
      <c r="H96" s="151"/>
      <c r="I96" s="151"/>
      <c r="J96" s="151"/>
      <c r="K96" s="151"/>
      <c r="L96" s="151"/>
      <c r="M96" s="151"/>
      <c r="N96" s="151"/>
      <c r="O96" s="151"/>
      <c r="P96" s="151"/>
      <c r="Q96" s="178">
        <f t="shared" si="9"/>
        <v>0</v>
      </c>
      <c r="R96" s="151"/>
      <c r="S96" s="151"/>
    </row>
    <row r="97" spans="1:19" customFormat="1" ht="12.6" x14ac:dyDescent="0.25">
      <c r="A97" s="151"/>
      <c r="B97" s="151"/>
      <c r="C97" s="151"/>
      <c r="D97" s="151"/>
      <c r="E97" s="151"/>
      <c r="F97" s="151"/>
      <c r="G97" s="151"/>
      <c r="H97" s="151"/>
      <c r="I97" s="151"/>
      <c r="J97" s="151"/>
      <c r="K97" s="151"/>
      <c r="L97" s="151"/>
      <c r="M97" s="151"/>
      <c r="N97" s="151"/>
      <c r="O97" s="151"/>
      <c r="P97" s="151"/>
      <c r="Q97" s="178">
        <f t="shared" si="9"/>
        <v>0</v>
      </c>
      <c r="R97" s="151"/>
      <c r="S97" s="151"/>
    </row>
    <row r="98" spans="1:19" customFormat="1" ht="12.6" x14ac:dyDescent="0.25">
      <c r="A98" s="151"/>
      <c r="B98" s="151"/>
      <c r="C98" s="151"/>
      <c r="D98" s="151"/>
      <c r="E98" s="151"/>
      <c r="F98" s="151"/>
      <c r="G98" s="151"/>
      <c r="H98" s="151"/>
      <c r="I98" s="151"/>
      <c r="J98" s="151"/>
      <c r="K98" s="151"/>
      <c r="L98" s="151"/>
      <c r="M98" s="151"/>
      <c r="N98" s="151"/>
      <c r="O98" s="151"/>
      <c r="P98" s="151"/>
      <c r="Q98" s="178">
        <f t="shared" si="9"/>
        <v>0</v>
      </c>
      <c r="R98" s="151"/>
      <c r="S98" s="151"/>
    </row>
    <row r="99" spans="1:19" customFormat="1" ht="12.6" x14ac:dyDescent="0.25">
      <c r="A99" s="151"/>
      <c r="B99" s="151"/>
      <c r="C99" s="151"/>
      <c r="D99" s="151"/>
      <c r="E99" s="151"/>
      <c r="F99" s="151"/>
      <c r="G99" s="151"/>
      <c r="H99" s="151"/>
      <c r="I99" s="151"/>
      <c r="J99" s="151"/>
      <c r="K99" s="151"/>
      <c r="L99" s="151"/>
      <c r="M99" s="151"/>
      <c r="N99" s="151"/>
      <c r="O99" s="151"/>
      <c r="P99" s="151"/>
      <c r="Q99" s="178">
        <f t="shared" si="9"/>
        <v>0</v>
      </c>
      <c r="R99" s="151"/>
      <c r="S99" s="151"/>
    </row>
    <row r="100" spans="1:19" customFormat="1" ht="12.6" x14ac:dyDescent="0.25">
      <c r="A100" s="151"/>
      <c r="B100" s="151"/>
      <c r="C100" s="151"/>
      <c r="D100" s="151"/>
      <c r="E100" s="151"/>
      <c r="F100" s="151"/>
      <c r="G100" s="151"/>
      <c r="H100" s="151"/>
      <c r="I100" s="151"/>
      <c r="J100" s="151"/>
      <c r="K100" s="151"/>
      <c r="L100" s="151"/>
      <c r="M100" s="151"/>
      <c r="N100" s="151"/>
      <c r="O100" s="151"/>
      <c r="P100" s="151"/>
      <c r="Q100" s="178">
        <f t="shared" si="9"/>
        <v>0</v>
      </c>
      <c r="R100" s="151"/>
      <c r="S100" s="151"/>
    </row>
    <row r="101" spans="1:19" customFormat="1" ht="12.6" x14ac:dyDescent="0.25">
      <c r="A101" s="151"/>
      <c r="B101" s="151"/>
      <c r="C101" s="151"/>
      <c r="D101" s="151"/>
      <c r="E101" s="151"/>
      <c r="F101" s="151"/>
      <c r="G101" s="151"/>
      <c r="H101" s="151"/>
      <c r="I101" s="151"/>
      <c r="J101" s="151"/>
      <c r="K101" s="151"/>
      <c r="L101" s="151"/>
      <c r="M101" s="151"/>
      <c r="N101" s="151"/>
      <c r="O101" s="151"/>
      <c r="P101" s="151"/>
      <c r="Q101" s="178">
        <f t="shared" si="9"/>
        <v>0</v>
      </c>
      <c r="R101" s="151"/>
      <c r="S101" s="151"/>
    </row>
    <row r="102" spans="1:19" customFormat="1" ht="12.6" x14ac:dyDescent="0.25">
      <c r="A102" s="151"/>
      <c r="B102" s="151"/>
      <c r="C102" s="151"/>
      <c r="D102" s="151"/>
      <c r="E102" s="151"/>
      <c r="F102" s="151"/>
      <c r="G102" s="151"/>
      <c r="H102" s="151"/>
      <c r="I102" s="151"/>
      <c r="J102" s="151"/>
      <c r="K102" s="151"/>
      <c r="L102" s="151"/>
      <c r="M102" s="151"/>
      <c r="N102" s="151"/>
      <c r="O102" s="151"/>
      <c r="P102" s="151"/>
      <c r="Q102" s="178">
        <f t="shared" si="9"/>
        <v>0</v>
      </c>
      <c r="R102" s="151"/>
      <c r="S102" s="151"/>
    </row>
    <row r="103" spans="1:19" customFormat="1" ht="12.6" x14ac:dyDescent="0.25">
      <c r="A103" s="151"/>
      <c r="B103" s="151"/>
      <c r="C103" s="151"/>
      <c r="D103" s="151"/>
      <c r="E103" s="151"/>
      <c r="F103" s="151"/>
      <c r="G103" s="151"/>
      <c r="H103" s="151"/>
      <c r="I103" s="151"/>
      <c r="J103" s="151"/>
      <c r="K103" s="151"/>
      <c r="L103" s="151"/>
      <c r="M103" s="151"/>
      <c r="N103" s="151"/>
      <c r="O103" s="151"/>
      <c r="P103" s="151"/>
      <c r="Q103" s="178">
        <f t="shared" si="9"/>
        <v>0</v>
      </c>
      <c r="R103" s="151"/>
      <c r="S103" s="151"/>
    </row>
    <row r="104" spans="1:19" customFormat="1" ht="12.6" x14ac:dyDescent="0.25">
      <c r="A104" s="151"/>
      <c r="B104" s="151"/>
      <c r="C104" s="151"/>
      <c r="D104" s="151"/>
      <c r="E104" s="151"/>
      <c r="F104" s="151"/>
      <c r="G104" s="151"/>
      <c r="H104" s="151"/>
      <c r="I104" s="151"/>
      <c r="J104" s="151"/>
      <c r="K104" s="151"/>
      <c r="L104" s="151"/>
      <c r="M104" s="151"/>
      <c r="N104" s="151"/>
      <c r="O104" s="151"/>
      <c r="P104" s="151"/>
      <c r="Q104" s="178">
        <f t="shared" si="9"/>
        <v>0</v>
      </c>
      <c r="R104" s="151"/>
      <c r="S104" s="151"/>
    </row>
    <row r="105" spans="1:19" customFormat="1" ht="12.6" x14ac:dyDescent="0.25">
      <c r="A105" s="151"/>
      <c r="B105" s="151"/>
      <c r="C105" s="151"/>
      <c r="D105" s="151"/>
      <c r="E105" s="151"/>
      <c r="F105" s="151"/>
      <c r="G105" s="151"/>
      <c r="H105" s="151"/>
      <c r="I105" s="151"/>
      <c r="J105" s="151"/>
      <c r="K105" s="151"/>
      <c r="L105" s="151"/>
      <c r="M105" s="151"/>
      <c r="N105" s="151"/>
      <c r="O105" s="151"/>
      <c r="P105" s="151"/>
      <c r="Q105" s="178">
        <f t="shared" si="9"/>
        <v>0</v>
      </c>
      <c r="R105" s="151"/>
      <c r="S105" s="151"/>
    </row>
    <row r="106" spans="1:19" customFormat="1" ht="12.6" x14ac:dyDescent="0.25">
      <c r="A106" s="151"/>
      <c r="B106" s="151"/>
      <c r="C106" s="151"/>
      <c r="D106" s="151"/>
      <c r="E106" s="151"/>
      <c r="F106" s="151"/>
      <c r="G106" s="151"/>
      <c r="H106" s="151"/>
      <c r="I106" s="151"/>
      <c r="J106" s="151"/>
      <c r="K106" s="151"/>
      <c r="L106" s="151"/>
      <c r="M106" s="151"/>
      <c r="N106" s="151"/>
      <c r="O106" s="151"/>
      <c r="P106" s="151"/>
      <c r="Q106" s="178">
        <f t="shared" si="9"/>
        <v>0</v>
      </c>
      <c r="R106" s="151"/>
      <c r="S106" s="151"/>
    </row>
    <row r="107" spans="1:19" customFormat="1" ht="12.6" x14ac:dyDescent="0.25">
      <c r="A107" s="151"/>
      <c r="B107" s="151"/>
      <c r="C107" s="151"/>
      <c r="D107" s="151"/>
      <c r="E107" s="151"/>
      <c r="F107" s="151"/>
      <c r="G107" s="151"/>
      <c r="H107" s="151"/>
      <c r="I107" s="151"/>
      <c r="J107" s="151"/>
      <c r="K107" s="151"/>
      <c r="L107" s="151"/>
      <c r="M107" s="151"/>
      <c r="N107" s="151"/>
      <c r="O107" s="151"/>
      <c r="P107" s="151"/>
      <c r="Q107" s="178">
        <f t="shared" si="9"/>
        <v>0</v>
      </c>
      <c r="R107" s="151"/>
      <c r="S107" s="151"/>
    </row>
    <row r="108" spans="1:19" customFormat="1" ht="12.6" x14ac:dyDescent="0.25">
      <c r="A108" s="151"/>
      <c r="B108" s="151"/>
      <c r="C108" s="151"/>
      <c r="D108" s="151"/>
      <c r="E108" s="151"/>
      <c r="F108" s="151"/>
      <c r="G108" s="151"/>
      <c r="H108" s="151"/>
      <c r="I108" s="151"/>
      <c r="J108" s="151"/>
      <c r="K108" s="151"/>
      <c r="L108" s="151"/>
      <c r="M108" s="151"/>
      <c r="N108" s="151"/>
      <c r="O108" s="151"/>
      <c r="P108" s="151"/>
      <c r="Q108" s="178">
        <f t="shared" si="9"/>
        <v>0</v>
      </c>
      <c r="R108" s="151"/>
      <c r="S108" s="151"/>
    </row>
    <row r="109" spans="1:19" customFormat="1" ht="12.6" x14ac:dyDescent="0.25">
      <c r="A109" s="151"/>
      <c r="B109" s="151"/>
      <c r="C109" s="151"/>
      <c r="D109" s="151"/>
      <c r="E109" s="151"/>
      <c r="F109" s="151"/>
      <c r="G109" s="151"/>
      <c r="H109" s="151"/>
      <c r="I109" s="151"/>
      <c r="J109" s="151"/>
      <c r="K109" s="151"/>
      <c r="L109" s="151"/>
      <c r="M109" s="151"/>
      <c r="N109" s="151"/>
      <c r="O109" s="151"/>
      <c r="P109" s="151"/>
      <c r="Q109" s="178">
        <f t="shared" si="9"/>
        <v>0</v>
      </c>
      <c r="R109" s="151"/>
      <c r="S109" s="151"/>
    </row>
    <row r="110" spans="1:19" customFormat="1" ht="12.6" x14ac:dyDescent="0.25">
      <c r="A110" s="151"/>
      <c r="B110" s="151"/>
      <c r="C110" s="151"/>
      <c r="D110" s="151"/>
      <c r="E110" s="151"/>
      <c r="F110" s="151"/>
      <c r="G110" s="151"/>
      <c r="H110" s="151"/>
      <c r="I110" s="151"/>
      <c r="J110" s="151"/>
      <c r="K110" s="151"/>
      <c r="L110" s="151"/>
      <c r="M110" s="151"/>
      <c r="N110" s="151"/>
      <c r="O110" s="151"/>
      <c r="P110" s="151"/>
      <c r="Q110" s="178">
        <f t="shared" si="9"/>
        <v>0</v>
      </c>
      <c r="R110" s="151"/>
      <c r="S110" s="151"/>
    </row>
    <row r="111" spans="1:19" customFormat="1" ht="12.6" x14ac:dyDescent="0.25">
      <c r="A111" s="151"/>
      <c r="B111" s="151"/>
      <c r="C111" s="151"/>
      <c r="D111" s="151"/>
      <c r="E111" s="151"/>
      <c r="F111" s="151"/>
      <c r="G111" s="151"/>
      <c r="H111" s="151"/>
      <c r="I111" s="151"/>
      <c r="J111" s="151"/>
      <c r="K111" s="151"/>
      <c r="L111" s="151"/>
      <c r="M111" s="151"/>
      <c r="N111" s="151"/>
      <c r="O111" s="151"/>
      <c r="P111" s="151"/>
      <c r="Q111" s="178">
        <f t="shared" si="9"/>
        <v>0</v>
      </c>
      <c r="R111" s="151"/>
      <c r="S111" s="151"/>
    </row>
    <row r="112" spans="1:19" customFormat="1" ht="12.6" x14ac:dyDescent="0.25">
      <c r="A112" s="151"/>
      <c r="B112" s="151"/>
      <c r="C112" s="151"/>
      <c r="D112" s="151"/>
      <c r="E112" s="151"/>
      <c r="F112" s="151"/>
      <c r="G112" s="151"/>
      <c r="H112" s="151"/>
      <c r="I112" s="151"/>
      <c r="J112" s="151"/>
      <c r="K112" s="151"/>
      <c r="L112" s="151"/>
      <c r="M112" s="151"/>
      <c r="N112" s="151"/>
      <c r="O112" s="151"/>
      <c r="P112" s="151"/>
      <c r="Q112" s="178">
        <f t="shared" si="9"/>
        <v>0</v>
      </c>
      <c r="R112" s="151"/>
      <c r="S112" s="151"/>
    </row>
    <row r="113" spans="1:19" customFormat="1" ht="12.6" x14ac:dyDescent="0.25">
      <c r="A113" s="151"/>
      <c r="B113" s="151"/>
      <c r="C113" s="151"/>
      <c r="D113" s="151"/>
      <c r="E113" s="151"/>
      <c r="F113" s="151"/>
      <c r="G113" s="151"/>
      <c r="H113" s="151"/>
      <c r="I113" s="151"/>
      <c r="J113" s="151"/>
      <c r="K113" s="151"/>
      <c r="L113" s="151"/>
      <c r="M113" s="151"/>
      <c r="N113" s="151"/>
      <c r="O113" s="151"/>
      <c r="P113" s="151"/>
      <c r="Q113" s="178">
        <f t="shared" si="9"/>
        <v>0</v>
      </c>
      <c r="R113" s="151"/>
      <c r="S113" s="151"/>
    </row>
    <row r="114" spans="1:19" customFormat="1" ht="12.6" x14ac:dyDescent="0.25">
      <c r="A114" s="151"/>
      <c r="B114" s="151"/>
      <c r="C114" s="151"/>
      <c r="D114" s="151"/>
      <c r="E114" s="151"/>
      <c r="F114" s="151"/>
      <c r="G114" s="151"/>
      <c r="H114" s="151"/>
      <c r="I114" s="151"/>
      <c r="J114" s="151"/>
      <c r="K114" s="151"/>
      <c r="L114" s="151"/>
      <c r="M114" s="151"/>
      <c r="N114" s="151"/>
      <c r="O114" s="151"/>
      <c r="P114" s="151"/>
      <c r="Q114" s="178">
        <f t="shared" si="9"/>
        <v>0</v>
      </c>
      <c r="R114" s="151"/>
      <c r="S114" s="151"/>
    </row>
    <row r="115" spans="1:19" customFormat="1" ht="12.6" x14ac:dyDescent="0.25">
      <c r="A115" s="151"/>
      <c r="B115" s="151"/>
      <c r="C115" s="151"/>
      <c r="D115" s="151"/>
      <c r="E115" s="151"/>
      <c r="F115" s="151"/>
      <c r="G115" s="151"/>
      <c r="H115" s="151"/>
      <c r="I115" s="151"/>
      <c r="J115" s="151"/>
      <c r="K115" s="151"/>
      <c r="L115" s="151"/>
      <c r="M115" s="151"/>
      <c r="N115" s="151"/>
      <c r="O115" s="151"/>
      <c r="P115" s="151"/>
      <c r="Q115" s="178">
        <f t="shared" si="9"/>
        <v>0</v>
      </c>
      <c r="R115" s="151"/>
      <c r="S115" s="151"/>
    </row>
    <row r="116" spans="1:19" customFormat="1" ht="12.6" x14ac:dyDescent="0.25">
      <c r="A116" s="151"/>
      <c r="B116" s="151"/>
      <c r="C116" s="151"/>
      <c r="D116" s="151"/>
      <c r="E116" s="151"/>
      <c r="F116" s="151"/>
      <c r="G116" s="151"/>
      <c r="H116" s="151"/>
      <c r="I116" s="151"/>
      <c r="J116" s="151"/>
      <c r="K116" s="151"/>
      <c r="L116" s="151"/>
      <c r="M116" s="151"/>
      <c r="N116" s="151"/>
      <c r="O116" s="151"/>
      <c r="P116" s="151"/>
      <c r="Q116" s="178">
        <f t="shared" si="9"/>
        <v>0</v>
      </c>
      <c r="R116" s="151"/>
      <c r="S116" s="151"/>
    </row>
    <row r="117" spans="1:19" customFormat="1" ht="12.6" x14ac:dyDescent="0.25">
      <c r="A117" s="151"/>
      <c r="B117" s="151"/>
      <c r="C117" s="151"/>
      <c r="D117" s="151"/>
      <c r="E117" s="151"/>
      <c r="F117" s="151"/>
      <c r="G117" s="151"/>
      <c r="H117" s="151"/>
      <c r="I117" s="151"/>
      <c r="J117" s="151"/>
      <c r="K117" s="151"/>
      <c r="L117" s="151"/>
      <c r="M117" s="151"/>
      <c r="N117" s="151"/>
      <c r="O117" s="151"/>
      <c r="P117" s="151"/>
      <c r="Q117" s="178">
        <f t="shared" si="9"/>
        <v>0</v>
      </c>
      <c r="R117" s="151"/>
      <c r="S117" s="151"/>
    </row>
    <row r="118" spans="1:19" customFormat="1" ht="12.6" x14ac:dyDescent="0.25">
      <c r="A118" s="151"/>
      <c r="B118" s="151"/>
      <c r="C118" s="151"/>
      <c r="D118" s="151"/>
      <c r="E118" s="151"/>
      <c r="F118" s="151"/>
      <c r="G118" s="151"/>
      <c r="H118" s="151"/>
      <c r="I118" s="151"/>
      <c r="J118" s="151"/>
      <c r="K118" s="151"/>
      <c r="L118" s="151"/>
      <c r="M118" s="151"/>
      <c r="N118" s="151"/>
      <c r="O118" s="151"/>
      <c r="P118" s="151"/>
      <c r="Q118" s="178">
        <f t="shared" si="9"/>
        <v>0</v>
      </c>
      <c r="R118" s="151"/>
      <c r="S118" s="151"/>
    </row>
    <row r="119" spans="1:19" customFormat="1" ht="15" customHeight="1" x14ac:dyDescent="0.25">
      <c r="A119" s="151"/>
      <c r="Q119" s="140">
        <f t="shared" si="9"/>
        <v>0</v>
      </c>
    </row>
    <row r="120" spans="1:19" customFormat="1" ht="15" customHeight="1" x14ac:dyDescent="0.25">
      <c r="A120" s="151"/>
      <c r="Q120" s="140">
        <f t="shared" si="9"/>
        <v>0</v>
      </c>
    </row>
    <row r="121" spans="1:19" customFormat="1" ht="15" customHeight="1" x14ac:dyDescent="0.25">
      <c r="A121" s="151"/>
      <c r="Q121" s="140">
        <f t="shared" si="9"/>
        <v>0</v>
      </c>
    </row>
    <row r="122" spans="1:19" customFormat="1" ht="15" customHeight="1" x14ac:dyDescent="0.25">
      <c r="A122" s="151"/>
      <c r="Q122" s="140">
        <f t="shared" si="9"/>
        <v>0</v>
      </c>
    </row>
    <row r="123" spans="1:19" customFormat="1" ht="15" customHeight="1" x14ac:dyDescent="0.25">
      <c r="A123" s="151"/>
      <c r="Q123" s="140">
        <f t="shared" si="9"/>
        <v>0</v>
      </c>
    </row>
    <row r="124" spans="1:19" customFormat="1" ht="15" customHeight="1" x14ac:dyDescent="0.25">
      <c r="A124" s="151"/>
      <c r="Q124" s="140">
        <f t="shared" si="9"/>
        <v>0</v>
      </c>
    </row>
    <row r="125" spans="1:19" customFormat="1" ht="12.6" x14ac:dyDescent="0.25">
      <c r="A125" s="151"/>
      <c r="Q125" s="140">
        <f t="shared" si="9"/>
        <v>0</v>
      </c>
    </row>
    <row r="126" spans="1:19" customFormat="1" ht="12.6" x14ac:dyDescent="0.25">
      <c r="A126" s="151"/>
      <c r="Q126" s="140">
        <f t="shared" si="9"/>
        <v>0</v>
      </c>
    </row>
    <row r="127" spans="1:19" customFormat="1" ht="12.6" x14ac:dyDescent="0.25">
      <c r="A127" s="151"/>
      <c r="Q127" s="140">
        <f t="shared" si="9"/>
        <v>0</v>
      </c>
    </row>
    <row r="128" spans="1:19" customFormat="1" ht="12.6" x14ac:dyDescent="0.25">
      <c r="A128" s="151"/>
      <c r="Q128" s="140">
        <f t="shared" si="9"/>
        <v>0</v>
      </c>
    </row>
    <row r="129" spans="1:17" customFormat="1" ht="12.6" x14ac:dyDescent="0.25">
      <c r="A129" s="151"/>
      <c r="Q129" s="140">
        <f t="shared" si="9"/>
        <v>0</v>
      </c>
    </row>
    <row r="130" spans="1:17" customFormat="1" ht="12.6" x14ac:dyDescent="0.25">
      <c r="A130" s="151"/>
      <c r="Q130" s="140">
        <f t="shared" si="9"/>
        <v>0</v>
      </c>
    </row>
    <row r="131" spans="1:17" customFormat="1" ht="12.6" x14ac:dyDescent="0.25">
      <c r="A131" s="151"/>
    </row>
    <row r="132" spans="1:17" customFormat="1" ht="12.6" x14ac:dyDescent="0.25">
      <c r="A132" s="151"/>
    </row>
    <row r="133" spans="1:17" customFormat="1" ht="12.6" x14ac:dyDescent="0.25">
      <c r="A133" s="151"/>
    </row>
    <row r="134" spans="1:17" customFormat="1" ht="12.6" x14ac:dyDescent="0.25">
      <c r="A134" s="151"/>
    </row>
    <row r="135" spans="1:17" customFormat="1" ht="12.6" x14ac:dyDescent="0.25">
      <c r="A135" s="151"/>
    </row>
    <row r="136" spans="1:17" customFormat="1" ht="12.6" x14ac:dyDescent="0.25">
      <c r="A136" s="151"/>
    </row>
    <row r="137" spans="1:17" customFormat="1" ht="12.6" x14ac:dyDescent="0.25">
      <c r="A137" s="151"/>
    </row>
    <row r="138" spans="1:17" customFormat="1" ht="12.6" x14ac:dyDescent="0.25">
      <c r="A138" s="151"/>
    </row>
    <row r="139" spans="1:17" customFormat="1" ht="12.6" x14ac:dyDescent="0.25">
      <c r="A139" s="151"/>
    </row>
    <row r="140" spans="1:17" customFormat="1" ht="12.6" x14ac:dyDescent="0.25">
      <c r="A140" s="151"/>
    </row>
    <row r="141" spans="1:17" customFormat="1" ht="12.6" x14ac:dyDescent="0.25">
      <c r="A141" s="151"/>
    </row>
    <row r="142" spans="1:17" customFormat="1" ht="12.6" x14ac:dyDescent="0.25">
      <c r="A142" s="151"/>
    </row>
    <row r="143" spans="1:17" customFormat="1" ht="12.6" x14ac:dyDescent="0.25">
      <c r="A143" s="151"/>
    </row>
    <row r="144" spans="1:17" customFormat="1" ht="12.6" x14ac:dyDescent="0.25">
      <c r="A144" s="151"/>
    </row>
    <row r="145" spans="1:1" customFormat="1" ht="12.6" x14ac:dyDescent="0.25">
      <c r="A145" s="151"/>
    </row>
    <row r="146" spans="1:1" customFormat="1" ht="12.6" x14ac:dyDescent="0.25">
      <c r="A146" s="151"/>
    </row>
    <row r="147" spans="1:1" customFormat="1" ht="12.6" x14ac:dyDescent="0.25">
      <c r="A147" s="151"/>
    </row>
    <row r="148" spans="1:1" customFormat="1" ht="12.6" x14ac:dyDescent="0.25">
      <c r="A148" s="151"/>
    </row>
    <row r="149" spans="1:1" customFormat="1" ht="12.6" x14ac:dyDescent="0.25">
      <c r="A149" s="151"/>
    </row>
    <row r="150" spans="1:1" customFormat="1" ht="12.6" x14ac:dyDescent="0.25">
      <c r="A150" s="151"/>
    </row>
    <row r="151" spans="1:1" customFormat="1" ht="12.6" x14ac:dyDescent="0.25">
      <c r="A151" s="151"/>
    </row>
    <row r="152" spans="1:1" customFormat="1" ht="12.6" x14ac:dyDescent="0.25">
      <c r="A152" s="151"/>
    </row>
    <row r="153" spans="1:1" customFormat="1" ht="12.6" x14ac:dyDescent="0.25">
      <c r="A153" s="151"/>
    </row>
    <row r="154" spans="1:1" customFormat="1" ht="12.6" x14ac:dyDescent="0.25">
      <c r="A154" s="151"/>
    </row>
    <row r="155" spans="1:1" customFormat="1" ht="12.6" x14ac:dyDescent="0.25">
      <c r="A155" s="151"/>
    </row>
    <row r="156" spans="1:1" customFormat="1" ht="12.6" x14ac:dyDescent="0.25">
      <c r="A156" s="151"/>
    </row>
    <row r="157" spans="1:1" customFormat="1" ht="12.6" x14ac:dyDescent="0.25">
      <c r="A157" s="151"/>
    </row>
    <row r="158" spans="1:1" customFormat="1" ht="12.6" x14ac:dyDescent="0.25">
      <c r="A158" s="151"/>
    </row>
    <row r="159" spans="1:1" customFormat="1" ht="12.6" x14ac:dyDescent="0.25">
      <c r="A159" s="151"/>
    </row>
    <row r="160" spans="1:1" customFormat="1" ht="12.6" x14ac:dyDescent="0.25">
      <c r="A160" s="151"/>
    </row>
    <row r="161" spans="1:1" customFormat="1" ht="12.6" x14ac:dyDescent="0.25">
      <c r="A161" s="151"/>
    </row>
    <row r="162" spans="1:1" customFormat="1" ht="12.6" x14ac:dyDescent="0.25">
      <c r="A162" s="151"/>
    </row>
    <row r="163" spans="1:1" customFormat="1" ht="14.25" customHeight="1" x14ac:dyDescent="0.25">
      <c r="A163" s="151"/>
    </row>
    <row r="164" spans="1:1" customFormat="1" ht="12.6" x14ac:dyDescent="0.25">
      <c r="A164" s="151"/>
    </row>
    <row r="165" spans="1:1" customFormat="1" ht="12.6" x14ac:dyDescent="0.25">
      <c r="A165" s="151"/>
    </row>
    <row r="166" spans="1:1" customFormat="1" ht="12.6" x14ac:dyDescent="0.25">
      <c r="A166" s="151"/>
    </row>
    <row r="167" spans="1:1" customFormat="1" ht="12.6" x14ac:dyDescent="0.25">
      <c r="A167" s="151"/>
    </row>
    <row r="168" spans="1:1" customFormat="1" ht="12.6" x14ac:dyDescent="0.25">
      <c r="A168" s="151"/>
    </row>
    <row r="169" spans="1:1" customFormat="1" ht="12.6" x14ac:dyDescent="0.25">
      <c r="A169" s="151"/>
    </row>
    <row r="170" spans="1:1" customFormat="1" ht="12.6" x14ac:dyDescent="0.25">
      <c r="A170" s="151"/>
    </row>
    <row r="171" spans="1:1" customFormat="1" ht="12.6" x14ac:dyDescent="0.25">
      <c r="A171" s="151"/>
    </row>
    <row r="172" spans="1:1" customFormat="1" ht="12.6" x14ac:dyDescent="0.25">
      <c r="A172" s="151"/>
    </row>
    <row r="173" spans="1:1" customFormat="1" ht="12.6" x14ac:dyDescent="0.25">
      <c r="A173" s="151"/>
    </row>
    <row r="174" spans="1:1" customFormat="1" ht="12.6" x14ac:dyDescent="0.25">
      <c r="A174" s="151"/>
    </row>
    <row r="175" spans="1:1" customFormat="1" ht="12.6" x14ac:dyDescent="0.25">
      <c r="A175" s="151"/>
    </row>
    <row r="176" spans="1:1" customFormat="1" ht="12.6" x14ac:dyDescent="0.25">
      <c r="A176" s="151"/>
    </row>
    <row r="177" spans="1:1" customFormat="1" ht="12.6" x14ac:dyDescent="0.25">
      <c r="A177" s="151"/>
    </row>
    <row r="178" spans="1:1" customFormat="1" ht="15" customHeight="1" x14ac:dyDescent="0.25">
      <c r="A178" s="151"/>
    </row>
    <row r="179" spans="1:1" customFormat="1" ht="15" customHeight="1" x14ac:dyDescent="0.25">
      <c r="A179" s="151"/>
    </row>
    <row r="180" spans="1:1" customFormat="1" ht="15" customHeight="1" x14ac:dyDescent="0.25">
      <c r="A180" s="151"/>
    </row>
    <row r="181" spans="1:1" customFormat="1" ht="15" customHeight="1" x14ac:dyDescent="0.25">
      <c r="A181" s="151"/>
    </row>
    <row r="182" spans="1:1" customFormat="1" ht="15" customHeight="1" x14ac:dyDescent="0.25">
      <c r="A182" s="151"/>
    </row>
    <row r="183" spans="1:1" customFormat="1" ht="15" customHeight="1" x14ac:dyDescent="0.25">
      <c r="A183" s="151"/>
    </row>
    <row r="184" spans="1:1" customFormat="1" ht="15" customHeight="1" x14ac:dyDescent="0.25">
      <c r="A184" s="151"/>
    </row>
    <row r="185" spans="1:1" customFormat="1" ht="15" customHeight="1" x14ac:dyDescent="0.25">
      <c r="A185" s="151"/>
    </row>
    <row r="186" spans="1:1" customFormat="1" ht="15" customHeight="1" x14ac:dyDescent="0.25">
      <c r="A186" s="151"/>
    </row>
    <row r="187" spans="1:1" customFormat="1" ht="15" customHeight="1" x14ac:dyDescent="0.25">
      <c r="A187" s="151"/>
    </row>
    <row r="188" spans="1:1" customFormat="1" ht="15" customHeight="1" x14ac:dyDescent="0.25">
      <c r="A188" s="151"/>
    </row>
    <row r="189" spans="1:1" customFormat="1" ht="12.6" x14ac:dyDescent="0.25">
      <c r="A189" s="151"/>
    </row>
    <row r="190" spans="1:1" customFormat="1" ht="12.6" x14ac:dyDescent="0.25">
      <c r="A190" s="151"/>
    </row>
    <row r="191" spans="1:1" customFormat="1" ht="12.6" x14ac:dyDescent="0.25">
      <c r="A191" s="151"/>
    </row>
    <row r="192" spans="1:1" customFormat="1" ht="12.6" x14ac:dyDescent="0.25">
      <c r="A192" s="151"/>
    </row>
    <row r="193" spans="1:1" customFormat="1" ht="12.6" x14ac:dyDescent="0.25">
      <c r="A193" s="151"/>
    </row>
    <row r="194" spans="1:1" customFormat="1" ht="12.6" x14ac:dyDescent="0.25">
      <c r="A194" s="151"/>
    </row>
    <row r="195" spans="1:1" customFormat="1" ht="12.6" x14ac:dyDescent="0.25">
      <c r="A195" s="151"/>
    </row>
    <row r="196" spans="1:1" customFormat="1" ht="12.6" x14ac:dyDescent="0.25">
      <c r="A196" s="151"/>
    </row>
    <row r="197" spans="1:1" customFormat="1" ht="12.6" x14ac:dyDescent="0.25">
      <c r="A197" s="151"/>
    </row>
    <row r="198" spans="1:1" customFormat="1" ht="12.6" x14ac:dyDescent="0.25">
      <c r="A198" s="151"/>
    </row>
    <row r="199" spans="1:1" customFormat="1" ht="12.6" x14ac:dyDescent="0.25">
      <c r="A199" s="151"/>
    </row>
    <row r="200" spans="1:1" customFormat="1" ht="12.6" x14ac:dyDescent="0.25">
      <c r="A200" s="151"/>
    </row>
    <row r="201" spans="1:1" customFormat="1" ht="12.6" x14ac:dyDescent="0.25">
      <c r="A201" s="151"/>
    </row>
    <row r="202" spans="1:1" customFormat="1" ht="12.6" x14ac:dyDescent="0.25">
      <c r="A202" s="151"/>
    </row>
    <row r="203" spans="1:1" customFormat="1" ht="12.6" x14ac:dyDescent="0.25">
      <c r="A203" s="151"/>
    </row>
    <row r="204" spans="1:1" customFormat="1" ht="12.6" x14ac:dyDescent="0.25">
      <c r="A204" s="151"/>
    </row>
    <row r="205" spans="1:1" customFormat="1" ht="12.6" x14ac:dyDescent="0.25">
      <c r="A205" s="151"/>
    </row>
    <row r="206" spans="1:1" customFormat="1" ht="12.6" x14ac:dyDescent="0.25">
      <c r="A206" s="151"/>
    </row>
    <row r="207" spans="1:1" customFormat="1" ht="12.6" x14ac:dyDescent="0.25">
      <c r="A207" s="151"/>
    </row>
    <row r="208" spans="1:1" customFormat="1" ht="12.6" x14ac:dyDescent="0.25">
      <c r="A208" s="151"/>
    </row>
    <row r="209" spans="1:1" customFormat="1" ht="12.6" x14ac:dyDescent="0.25">
      <c r="A209" s="151"/>
    </row>
    <row r="210" spans="1:1" customFormat="1" ht="12.6" x14ac:dyDescent="0.25">
      <c r="A210" s="151"/>
    </row>
    <row r="211" spans="1:1" customFormat="1" ht="12.6" x14ac:dyDescent="0.25">
      <c r="A211" s="151"/>
    </row>
    <row r="212" spans="1:1" customFormat="1" ht="12.6" x14ac:dyDescent="0.25">
      <c r="A212" s="151"/>
    </row>
    <row r="213" spans="1:1" customFormat="1" ht="12.6" x14ac:dyDescent="0.25">
      <c r="A213" s="151"/>
    </row>
    <row r="214" spans="1:1" customFormat="1" ht="12.6" x14ac:dyDescent="0.25">
      <c r="A214" s="151"/>
    </row>
    <row r="215" spans="1:1" customFormat="1" ht="12.6" x14ac:dyDescent="0.25">
      <c r="A215" s="151"/>
    </row>
    <row r="216" spans="1:1" customFormat="1" ht="12.6" x14ac:dyDescent="0.25">
      <c r="A216" s="151"/>
    </row>
    <row r="217" spans="1:1" customFormat="1" ht="12.6" x14ac:dyDescent="0.25">
      <c r="A217" s="151"/>
    </row>
    <row r="218" spans="1:1" customFormat="1" ht="12.6" x14ac:dyDescent="0.25">
      <c r="A218" s="151"/>
    </row>
    <row r="219" spans="1:1" customFormat="1" ht="12.6" x14ac:dyDescent="0.25">
      <c r="A219" s="151"/>
    </row>
    <row r="220" spans="1:1" customFormat="1" ht="12.6" x14ac:dyDescent="0.25">
      <c r="A220" s="151"/>
    </row>
    <row r="221" spans="1:1" customFormat="1" ht="12.6" x14ac:dyDescent="0.25">
      <c r="A221" s="151"/>
    </row>
    <row r="222" spans="1:1" customFormat="1" ht="12.6" x14ac:dyDescent="0.25">
      <c r="A222" s="151"/>
    </row>
    <row r="223" spans="1:1" customFormat="1" ht="12.6" x14ac:dyDescent="0.25">
      <c r="A223" s="151"/>
    </row>
    <row r="224" spans="1:1" customFormat="1" ht="12.6" x14ac:dyDescent="0.25">
      <c r="A224" s="151"/>
    </row>
    <row r="225" spans="1:1" customFormat="1" ht="12.6" x14ac:dyDescent="0.25">
      <c r="A225" s="151"/>
    </row>
    <row r="226" spans="1:1" customFormat="1" ht="12.6" x14ac:dyDescent="0.25">
      <c r="A226" s="151"/>
    </row>
    <row r="227" spans="1:1" customFormat="1" ht="12.6" x14ac:dyDescent="0.25">
      <c r="A227" s="151"/>
    </row>
    <row r="228" spans="1:1" customFormat="1" ht="12.6" x14ac:dyDescent="0.25">
      <c r="A228" s="151"/>
    </row>
    <row r="229" spans="1:1" customFormat="1" ht="12.6" x14ac:dyDescent="0.25">
      <c r="A229" s="151"/>
    </row>
    <row r="230" spans="1:1" customFormat="1" ht="12.6" x14ac:dyDescent="0.25">
      <c r="A230" s="151"/>
    </row>
    <row r="231" spans="1:1" customFormat="1" ht="12.6" x14ac:dyDescent="0.25">
      <c r="A231" s="151"/>
    </row>
    <row r="232" spans="1:1" customFormat="1" ht="12.6" x14ac:dyDescent="0.25">
      <c r="A232" s="151"/>
    </row>
    <row r="233" spans="1:1" customFormat="1" ht="12.6" x14ac:dyDescent="0.25">
      <c r="A233" s="151"/>
    </row>
    <row r="234" spans="1:1" customFormat="1" ht="12.6" x14ac:dyDescent="0.25">
      <c r="A234" s="151"/>
    </row>
    <row r="235" spans="1:1" customFormat="1" ht="12.6" x14ac:dyDescent="0.25">
      <c r="A235" s="151"/>
    </row>
    <row r="236" spans="1:1" customFormat="1" ht="12.6" x14ac:dyDescent="0.25">
      <c r="A236" s="151"/>
    </row>
    <row r="237" spans="1:1" customFormat="1" ht="12.6" x14ac:dyDescent="0.25">
      <c r="A237" s="151"/>
    </row>
    <row r="238" spans="1:1" customFormat="1" ht="12.6" x14ac:dyDescent="0.25">
      <c r="A238" s="151"/>
    </row>
    <row r="239" spans="1:1" customFormat="1" ht="12.6" x14ac:dyDescent="0.25">
      <c r="A239" s="151"/>
    </row>
    <row r="240" spans="1:1" customFormat="1" ht="12.6" x14ac:dyDescent="0.25">
      <c r="A240" s="151"/>
    </row>
    <row r="241" spans="1:1" customFormat="1" ht="12.6" x14ac:dyDescent="0.25">
      <c r="A241" s="151"/>
    </row>
    <row r="242" spans="1:1" customFormat="1" ht="12.6" x14ac:dyDescent="0.25">
      <c r="A242" s="151"/>
    </row>
    <row r="243" spans="1:1" customFormat="1" ht="12.6" x14ac:dyDescent="0.25">
      <c r="A243" s="151"/>
    </row>
    <row r="244" spans="1:1" customFormat="1" ht="12.6" x14ac:dyDescent="0.25">
      <c r="A244" s="151"/>
    </row>
    <row r="245" spans="1:1" customFormat="1" ht="12.6" x14ac:dyDescent="0.25">
      <c r="A245" s="151"/>
    </row>
    <row r="246" spans="1:1" customFormat="1" ht="12.6" x14ac:dyDescent="0.25">
      <c r="A246" s="151"/>
    </row>
    <row r="247" spans="1:1" customFormat="1" ht="12.6" x14ac:dyDescent="0.25">
      <c r="A247" s="151"/>
    </row>
    <row r="248" spans="1:1" customFormat="1" ht="12.6" x14ac:dyDescent="0.25">
      <c r="A248" s="151"/>
    </row>
    <row r="249" spans="1:1" customFormat="1" ht="12.6" x14ac:dyDescent="0.25">
      <c r="A249" s="151"/>
    </row>
    <row r="250" spans="1:1" customFormat="1" ht="12.6" x14ac:dyDescent="0.25">
      <c r="A250" s="151"/>
    </row>
    <row r="251" spans="1:1" customFormat="1" ht="12.6" x14ac:dyDescent="0.25">
      <c r="A251" s="151"/>
    </row>
    <row r="252" spans="1:1" customFormat="1" ht="12.6" x14ac:dyDescent="0.25">
      <c r="A252" s="151"/>
    </row>
    <row r="253" spans="1:1" customFormat="1" ht="12.6" x14ac:dyDescent="0.25">
      <c r="A253" s="151"/>
    </row>
    <row r="254" spans="1:1" customFormat="1" ht="12.6" x14ac:dyDescent="0.25">
      <c r="A254" s="151"/>
    </row>
    <row r="255" spans="1:1" customFormat="1" ht="12.6" x14ac:dyDescent="0.25">
      <c r="A255" s="151"/>
    </row>
    <row r="256" spans="1:1" customFormat="1" ht="12.6" x14ac:dyDescent="0.25">
      <c r="A256" s="151"/>
    </row>
    <row r="257" spans="1:1" customFormat="1" ht="12.6" x14ac:dyDescent="0.25">
      <c r="A257" s="151"/>
    </row>
    <row r="258" spans="1:1" customFormat="1" ht="12.6" x14ac:dyDescent="0.25">
      <c r="A258" s="151"/>
    </row>
    <row r="259" spans="1:1" customFormat="1" ht="12.6" x14ac:dyDescent="0.25">
      <c r="A259" s="151"/>
    </row>
    <row r="260" spans="1:1" customFormat="1" ht="12.6" x14ac:dyDescent="0.25">
      <c r="A260" s="151"/>
    </row>
    <row r="261" spans="1:1" customFormat="1" ht="12.6" x14ac:dyDescent="0.25">
      <c r="A261" s="151"/>
    </row>
    <row r="262" spans="1:1" customFormat="1" ht="12.6" x14ac:dyDescent="0.25">
      <c r="A262" s="151"/>
    </row>
    <row r="263" spans="1:1" customFormat="1" ht="12.6" x14ac:dyDescent="0.25">
      <c r="A263" s="151"/>
    </row>
    <row r="264" spans="1:1" customFormat="1" ht="12.6" x14ac:dyDescent="0.25">
      <c r="A264" s="151"/>
    </row>
    <row r="265" spans="1:1" customFormat="1" ht="12.6" x14ac:dyDescent="0.25">
      <c r="A265" s="151"/>
    </row>
    <row r="266" spans="1:1" customFormat="1" ht="12.6" x14ac:dyDescent="0.25">
      <c r="A266" s="151"/>
    </row>
    <row r="267" spans="1:1" customFormat="1" ht="12.6" x14ac:dyDescent="0.25">
      <c r="A267" s="151"/>
    </row>
    <row r="268" spans="1:1" customFormat="1" ht="12.6" x14ac:dyDescent="0.25">
      <c r="A268" s="151"/>
    </row>
    <row r="269" spans="1:1" customFormat="1" ht="12.6" x14ac:dyDescent="0.25">
      <c r="A269" s="151"/>
    </row>
    <row r="270" spans="1:1" customFormat="1" ht="12.6" x14ac:dyDescent="0.25">
      <c r="A270" s="151"/>
    </row>
    <row r="271" spans="1:1" customFormat="1" ht="12.6" x14ac:dyDescent="0.25">
      <c r="A271" s="151"/>
    </row>
    <row r="272" spans="1:1" customFormat="1" ht="12.6" x14ac:dyDescent="0.25">
      <c r="A272" s="151"/>
    </row>
    <row r="273" spans="1:1" customFormat="1" ht="12.6" x14ac:dyDescent="0.25">
      <c r="A273" s="151"/>
    </row>
    <row r="274" spans="1:1" customFormat="1" ht="12.6" x14ac:dyDescent="0.25">
      <c r="A274" s="151"/>
    </row>
    <row r="275" spans="1:1" customFormat="1" ht="12.6" x14ac:dyDescent="0.25">
      <c r="A275" s="151"/>
    </row>
    <row r="276" spans="1:1" customFormat="1" ht="12.6" x14ac:dyDescent="0.25">
      <c r="A276" s="151"/>
    </row>
    <row r="277" spans="1:1" customFormat="1" ht="12.6" x14ac:dyDescent="0.25">
      <c r="A277" s="151"/>
    </row>
    <row r="278" spans="1:1" customFormat="1" ht="12.6" x14ac:dyDescent="0.25">
      <c r="A278" s="151"/>
    </row>
    <row r="279" spans="1:1" customFormat="1" ht="12.6" x14ac:dyDescent="0.25">
      <c r="A279" s="151"/>
    </row>
    <row r="280" spans="1:1" customFormat="1" ht="12.6" x14ac:dyDescent="0.25">
      <c r="A280" s="151"/>
    </row>
    <row r="281" spans="1:1" customFormat="1" ht="12.6" x14ac:dyDescent="0.25">
      <c r="A281" s="151"/>
    </row>
    <row r="282" spans="1:1" customFormat="1" ht="12.6" x14ac:dyDescent="0.25">
      <c r="A282" s="151"/>
    </row>
    <row r="283" spans="1:1" customFormat="1" ht="12.6" x14ac:dyDescent="0.25">
      <c r="A283" s="151"/>
    </row>
    <row r="284" spans="1:1" customFormat="1" ht="12.6" x14ac:dyDescent="0.25">
      <c r="A284" s="151"/>
    </row>
    <row r="285" spans="1:1" customFormat="1" ht="12.6" x14ac:dyDescent="0.25">
      <c r="A285" s="151"/>
    </row>
    <row r="286" spans="1:1" customFormat="1" ht="12.6" x14ac:dyDescent="0.25">
      <c r="A286" s="151"/>
    </row>
    <row r="287" spans="1:1" customFormat="1" ht="12.6" x14ac:dyDescent="0.25">
      <c r="A287" s="151"/>
    </row>
    <row r="288" spans="1:1" customFormat="1" ht="12.6" x14ac:dyDescent="0.25">
      <c r="A288" s="151"/>
    </row>
    <row r="289" spans="1:1" customFormat="1" ht="12.6" x14ac:dyDescent="0.25">
      <c r="A289" s="151"/>
    </row>
    <row r="290" spans="1:1" customFormat="1" ht="12.6" x14ac:dyDescent="0.25">
      <c r="A290" s="151"/>
    </row>
    <row r="291" spans="1:1" customFormat="1" ht="12.6" x14ac:dyDescent="0.25">
      <c r="A291" s="151"/>
    </row>
    <row r="292" spans="1:1" customFormat="1" ht="12.6" x14ac:dyDescent="0.25">
      <c r="A292" s="151"/>
    </row>
    <row r="293" spans="1:1" customFormat="1" ht="12.6" x14ac:dyDescent="0.25">
      <c r="A293" s="151"/>
    </row>
    <row r="294" spans="1:1" customFormat="1" ht="12.6" x14ac:dyDescent="0.25">
      <c r="A294" s="151"/>
    </row>
    <row r="295" spans="1:1" customFormat="1" ht="12.6" x14ac:dyDescent="0.25">
      <c r="A295" s="151"/>
    </row>
    <row r="296" spans="1:1" customFormat="1" ht="12.6" x14ac:dyDescent="0.25">
      <c r="A296" s="151"/>
    </row>
    <row r="297" spans="1:1" customFormat="1" ht="12.6" x14ac:dyDescent="0.25">
      <c r="A297" s="151"/>
    </row>
    <row r="298" spans="1:1" customFormat="1" ht="12.6" x14ac:dyDescent="0.25">
      <c r="A298" s="151"/>
    </row>
    <row r="299" spans="1:1" customFormat="1" ht="12.6" x14ac:dyDescent="0.25">
      <c r="A299" s="151"/>
    </row>
    <row r="300" spans="1:1" customFormat="1" ht="12.6" x14ac:dyDescent="0.25">
      <c r="A300" s="151"/>
    </row>
    <row r="301" spans="1:1" customFormat="1" ht="12.6" x14ac:dyDescent="0.25">
      <c r="A301" s="151"/>
    </row>
    <row r="302" spans="1:1" customFormat="1" ht="12.6" x14ac:dyDescent="0.25">
      <c r="A302" s="151"/>
    </row>
    <row r="303" spans="1:1" customFormat="1" ht="12.6" x14ac:dyDescent="0.25">
      <c r="A303" s="151"/>
    </row>
    <row r="304" spans="1:1" customFormat="1" ht="12.6" x14ac:dyDescent="0.25">
      <c r="A304" s="151"/>
    </row>
    <row r="305" spans="1:1" customFormat="1" ht="12.6" x14ac:dyDescent="0.25">
      <c r="A305" s="151"/>
    </row>
    <row r="306" spans="1:1" customFormat="1" ht="12.6" x14ac:dyDescent="0.25">
      <c r="A306" s="151"/>
    </row>
    <row r="307" spans="1:1" customFormat="1" ht="12.6" x14ac:dyDescent="0.25">
      <c r="A307" s="151"/>
    </row>
    <row r="308" spans="1:1" customFormat="1" ht="12.6" x14ac:dyDescent="0.25">
      <c r="A308" s="151"/>
    </row>
    <row r="309" spans="1:1" customFormat="1" ht="12.6" x14ac:dyDescent="0.25">
      <c r="A309" s="151"/>
    </row>
    <row r="310" spans="1:1" customFormat="1" ht="12.6" x14ac:dyDescent="0.25">
      <c r="A310" s="151"/>
    </row>
    <row r="311" spans="1:1" customFormat="1" ht="12.6" x14ac:dyDescent="0.25">
      <c r="A311" s="151"/>
    </row>
    <row r="312" spans="1:1" customFormat="1" ht="12.6" x14ac:dyDescent="0.25">
      <c r="A312" s="151"/>
    </row>
    <row r="313" spans="1:1" customFormat="1" ht="12.6" x14ac:dyDescent="0.25">
      <c r="A313" s="151"/>
    </row>
    <row r="314" spans="1:1" customFormat="1" ht="12.6" x14ac:dyDescent="0.25">
      <c r="A314" s="151"/>
    </row>
    <row r="315" spans="1:1" customFormat="1" ht="12.6" x14ac:dyDescent="0.25">
      <c r="A315" s="151"/>
    </row>
    <row r="316" spans="1:1" customFormat="1" ht="12.6" x14ac:dyDescent="0.25">
      <c r="A316" s="151"/>
    </row>
    <row r="317" spans="1:1" customFormat="1" ht="12.6" x14ac:dyDescent="0.25">
      <c r="A317" s="151"/>
    </row>
    <row r="318" spans="1:1" customFormat="1" ht="12.6" x14ac:dyDescent="0.25">
      <c r="A318" s="151"/>
    </row>
    <row r="319" spans="1:1" customFormat="1" ht="12.6" x14ac:dyDescent="0.25">
      <c r="A319" s="151"/>
    </row>
    <row r="320" spans="1:1" customFormat="1" ht="12.6" x14ac:dyDescent="0.25">
      <c r="A320" s="151"/>
    </row>
    <row r="321" spans="1:1" customFormat="1" ht="12.6" x14ac:dyDescent="0.25">
      <c r="A321" s="151"/>
    </row>
    <row r="322" spans="1:1" customFormat="1" ht="12.6" x14ac:dyDescent="0.25">
      <c r="A322" s="151"/>
    </row>
    <row r="323" spans="1:1" customFormat="1" ht="12.6" x14ac:dyDescent="0.25">
      <c r="A323" s="151"/>
    </row>
    <row r="324" spans="1:1" customFormat="1" ht="12.6" x14ac:dyDescent="0.25">
      <c r="A324" s="151"/>
    </row>
    <row r="325" spans="1:1" customFormat="1" ht="12.6" x14ac:dyDescent="0.25">
      <c r="A325" s="151"/>
    </row>
    <row r="326" spans="1:1" customFormat="1" ht="12.6" x14ac:dyDescent="0.25">
      <c r="A326" s="151"/>
    </row>
    <row r="327" spans="1:1" customFormat="1" ht="12.6" x14ac:dyDescent="0.25">
      <c r="A327" s="151"/>
    </row>
    <row r="328" spans="1:1" customFormat="1" ht="12.6" x14ac:dyDescent="0.25">
      <c r="A328" s="151"/>
    </row>
    <row r="329" spans="1:1" customFormat="1" ht="12.6" x14ac:dyDescent="0.25">
      <c r="A329" s="151"/>
    </row>
    <row r="330" spans="1:1" customFormat="1" ht="12.6" x14ac:dyDescent="0.25">
      <c r="A330" s="151"/>
    </row>
    <row r="331" spans="1:1" customFormat="1" ht="12.6" x14ac:dyDescent="0.25">
      <c r="A331" s="151"/>
    </row>
    <row r="332" spans="1:1" customFormat="1" ht="12.6" x14ac:dyDescent="0.25">
      <c r="A332" s="151"/>
    </row>
    <row r="333" spans="1:1" customFormat="1" ht="12.6" x14ac:dyDescent="0.25">
      <c r="A333" s="151"/>
    </row>
    <row r="334" spans="1:1" customFormat="1" ht="12.6" x14ac:dyDescent="0.25">
      <c r="A334" s="151"/>
    </row>
    <row r="335" spans="1:1" customFormat="1" ht="12.6" x14ac:dyDescent="0.25">
      <c r="A335" s="151"/>
    </row>
    <row r="336" spans="1:1" customFormat="1" ht="12.6" x14ac:dyDescent="0.25">
      <c r="A336" s="151"/>
    </row>
    <row r="337" spans="1:1" customFormat="1" ht="12.6" x14ac:dyDescent="0.25">
      <c r="A337" s="151"/>
    </row>
    <row r="338" spans="1:1" customFormat="1" ht="12.6" x14ac:dyDescent="0.25">
      <c r="A338" s="151"/>
    </row>
    <row r="339" spans="1:1" customFormat="1" ht="12.6" x14ac:dyDescent="0.25">
      <c r="A339" s="151"/>
    </row>
    <row r="340" spans="1:1" customFormat="1" ht="12.6" x14ac:dyDescent="0.25">
      <c r="A340" s="151"/>
    </row>
    <row r="341" spans="1:1" customFormat="1" ht="12.6" x14ac:dyDescent="0.25">
      <c r="A341" s="151"/>
    </row>
    <row r="342" spans="1:1" customFormat="1" ht="12.6" x14ac:dyDescent="0.25">
      <c r="A342" s="151"/>
    </row>
    <row r="343" spans="1:1" customFormat="1" ht="12.6" x14ac:dyDescent="0.25">
      <c r="A343" s="151"/>
    </row>
    <row r="344" spans="1:1" customFormat="1" ht="12.6" x14ac:dyDescent="0.25">
      <c r="A344" s="151"/>
    </row>
    <row r="345" spans="1:1" customFormat="1" ht="12.6" x14ac:dyDescent="0.25">
      <c r="A345" s="151"/>
    </row>
    <row r="346" spans="1:1" customFormat="1" ht="12.6" x14ac:dyDescent="0.25">
      <c r="A346" s="151"/>
    </row>
    <row r="347" spans="1:1" customFormat="1" ht="12.6" x14ac:dyDescent="0.25">
      <c r="A347" s="151"/>
    </row>
    <row r="348" spans="1:1" customFormat="1" ht="12.6" x14ac:dyDescent="0.25">
      <c r="A348" s="151"/>
    </row>
    <row r="349" spans="1:1" customFormat="1" ht="12.6" x14ac:dyDescent="0.25">
      <c r="A349" s="151"/>
    </row>
    <row r="350" spans="1:1" customFormat="1" ht="12.6" x14ac:dyDescent="0.25">
      <c r="A350" s="151"/>
    </row>
    <row r="351" spans="1:1" customFormat="1" ht="12.6" x14ac:dyDescent="0.25">
      <c r="A351" s="151"/>
    </row>
    <row r="352" spans="1:1" customFormat="1" ht="12.6" x14ac:dyDescent="0.25">
      <c r="A352" s="151"/>
    </row>
    <row r="353" spans="1:1" customFormat="1" ht="12.6" x14ac:dyDescent="0.25">
      <c r="A353" s="151"/>
    </row>
    <row r="354" spans="1:1" customFormat="1" ht="12.6" x14ac:dyDescent="0.25">
      <c r="A354" s="151"/>
    </row>
    <row r="355" spans="1:1" customFormat="1" ht="12.6" x14ac:dyDescent="0.25">
      <c r="A355" s="151"/>
    </row>
    <row r="356" spans="1:1" customFormat="1" ht="12.6" x14ac:dyDescent="0.25">
      <c r="A356" s="151"/>
    </row>
    <row r="357" spans="1:1" customFormat="1" ht="12.6" x14ac:dyDescent="0.25">
      <c r="A357" s="151"/>
    </row>
    <row r="358" spans="1:1" customFormat="1" ht="12.6" x14ac:dyDescent="0.25">
      <c r="A358" s="151"/>
    </row>
    <row r="359" spans="1:1" customFormat="1" ht="12.6" x14ac:dyDescent="0.25">
      <c r="A359" s="151"/>
    </row>
    <row r="360" spans="1:1" customFormat="1" ht="12.6" x14ac:dyDescent="0.25">
      <c r="A360" s="151"/>
    </row>
    <row r="361" spans="1:1" customFormat="1" ht="12.6" x14ac:dyDescent="0.25">
      <c r="A361" s="151"/>
    </row>
    <row r="362" spans="1:1" customFormat="1" ht="12.6" x14ac:dyDescent="0.25">
      <c r="A362" s="151"/>
    </row>
    <row r="363" spans="1:1" customFormat="1" ht="12.6" x14ac:dyDescent="0.25">
      <c r="A363" s="151"/>
    </row>
    <row r="364" spans="1:1" customFormat="1" ht="12.6" x14ac:dyDescent="0.25">
      <c r="A364" s="151"/>
    </row>
    <row r="365" spans="1:1" customFormat="1" ht="12.6" x14ac:dyDescent="0.25">
      <c r="A365" s="151"/>
    </row>
    <row r="366" spans="1:1" customFormat="1" ht="12.6" x14ac:dyDescent="0.25">
      <c r="A366" s="151"/>
    </row>
    <row r="367" spans="1:1" customFormat="1" ht="12.6" x14ac:dyDescent="0.25">
      <c r="A367" s="151"/>
    </row>
    <row r="368" spans="1:1" customFormat="1" ht="12.6" x14ac:dyDescent="0.25">
      <c r="A368" s="151"/>
    </row>
    <row r="369" spans="1:1" customFormat="1" ht="12.6" x14ac:dyDescent="0.25">
      <c r="A369" s="151"/>
    </row>
    <row r="370" spans="1:1" customFormat="1" ht="12.6" x14ac:dyDescent="0.25">
      <c r="A370" s="151"/>
    </row>
    <row r="371" spans="1:1" customFormat="1" ht="12.6" x14ac:dyDescent="0.25">
      <c r="A371" s="151"/>
    </row>
    <row r="372" spans="1:1" customFormat="1" ht="12.6" x14ac:dyDescent="0.25">
      <c r="A372" s="151"/>
    </row>
    <row r="373" spans="1:1" customFormat="1" ht="12.6" x14ac:dyDescent="0.25">
      <c r="A373" s="151"/>
    </row>
    <row r="374" spans="1:1" customFormat="1" ht="12.6" x14ac:dyDescent="0.25">
      <c r="A374" s="151"/>
    </row>
    <row r="375" spans="1:1" customFormat="1" ht="12.6" x14ac:dyDescent="0.25">
      <c r="A375" s="151"/>
    </row>
    <row r="376" spans="1:1" customFormat="1" ht="12.6" x14ac:dyDescent="0.25">
      <c r="A376" s="151"/>
    </row>
    <row r="377" spans="1:1" customFormat="1" ht="12.6" x14ac:dyDescent="0.25">
      <c r="A377" s="151"/>
    </row>
    <row r="378" spans="1:1" customFormat="1" ht="12.6" x14ac:dyDescent="0.25">
      <c r="A378" s="151"/>
    </row>
    <row r="379" spans="1:1" customFormat="1" ht="12.6" x14ac:dyDescent="0.25">
      <c r="A379" s="151"/>
    </row>
    <row r="380" spans="1:1" customFormat="1" ht="12.6" x14ac:dyDescent="0.25">
      <c r="A380" s="151"/>
    </row>
    <row r="381" spans="1:1" customFormat="1" ht="12.6" x14ac:dyDescent="0.25">
      <c r="A381" s="151"/>
    </row>
    <row r="382" spans="1:1" customFormat="1" ht="12.6" x14ac:dyDescent="0.25">
      <c r="A382" s="151"/>
    </row>
    <row r="383" spans="1:1" customFormat="1" ht="12.6" x14ac:dyDescent="0.25">
      <c r="A383" s="151"/>
    </row>
    <row r="384" spans="1:1" customFormat="1" ht="12.6" x14ac:dyDescent="0.25">
      <c r="A384" s="151"/>
    </row>
    <row r="385" spans="1:1" customFormat="1" ht="12.6" x14ac:dyDescent="0.25">
      <c r="A385" s="151"/>
    </row>
    <row r="386" spans="1:1" customFormat="1" ht="12.6" x14ac:dyDescent="0.25">
      <c r="A386" s="151"/>
    </row>
    <row r="387" spans="1:1" customFormat="1" ht="12.6" x14ac:dyDescent="0.25">
      <c r="A387" s="151"/>
    </row>
    <row r="388" spans="1:1" customFormat="1" ht="12.6" x14ac:dyDescent="0.25">
      <c r="A388" s="151"/>
    </row>
    <row r="389" spans="1:1" customFormat="1" ht="12.6" x14ac:dyDescent="0.25">
      <c r="A389" s="151"/>
    </row>
    <row r="390" spans="1:1" customFormat="1" ht="12.6" x14ac:dyDescent="0.25">
      <c r="A390" s="151"/>
    </row>
    <row r="391" spans="1:1" customFormat="1" ht="12.6" x14ac:dyDescent="0.25">
      <c r="A391" s="151"/>
    </row>
    <row r="392" spans="1:1" customFormat="1" ht="12.6" x14ac:dyDescent="0.25">
      <c r="A392" s="151"/>
    </row>
    <row r="393" spans="1:1" customFormat="1" ht="12.6" x14ac:dyDescent="0.25">
      <c r="A393" s="151"/>
    </row>
    <row r="394" spans="1:1" customFormat="1" ht="12.6" x14ac:dyDescent="0.25">
      <c r="A394" s="151"/>
    </row>
    <row r="395" spans="1:1" customFormat="1" ht="12.6" x14ac:dyDescent="0.25">
      <c r="A395" s="151"/>
    </row>
    <row r="396" spans="1:1" customFormat="1" ht="12.6" x14ac:dyDescent="0.25">
      <c r="A396" s="151"/>
    </row>
    <row r="397" spans="1:1" customFormat="1" ht="12.6" x14ac:dyDescent="0.25">
      <c r="A397" s="151"/>
    </row>
    <row r="398" spans="1:1" customFormat="1" ht="12.6" x14ac:dyDescent="0.25">
      <c r="A398" s="151"/>
    </row>
    <row r="399" spans="1:1" customFormat="1" ht="12.6" x14ac:dyDescent="0.25">
      <c r="A399" s="151"/>
    </row>
    <row r="400" spans="1:1" customFormat="1" ht="12.6" x14ac:dyDescent="0.25">
      <c r="A400" s="151"/>
    </row>
    <row r="401" spans="1:1" customFormat="1" ht="12.6" x14ac:dyDescent="0.25">
      <c r="A401" s="151"/>
    </row>
    <row r="402" spans="1:1" customFormat="1" ht="12.6" x14ac:dyDescent="0.25">
      <c r="A402" s="151"/>
    </row>
    <row r="403" spans="1:1" customFormat="1" ht="12.6" x14ac:dyDescent="0.25">
      <c r="A403" s="151"/>
    </row>
    <row r="404" spans="1:1" customFormat="1" ht="12.6" x14ac:dyDescent="0.25">
      <c r="A404" s="151"/>
    </row>
    <row r="405" spans="1:1" customFormat="1" ht="12.6" x14ac:dyDescent="0.25">
      <c r="A405" s="151"/>
    </row>
    <row r="406" spans="1:1" customFormat="1" ht="12.6" x14ac:dyDescent="0.25">
      <c r="A406" s="151"/>
    </row>
    <row r="407" spans="1:1" customFormat="1" ht="12.6" x14ac:dyDescent="0.25">
      <c r="A407" s="151"/>
    </row>
    <row r="408" spans="1:1" customFormat="1" ht="12.6" x14ac:dyDescent="0.25">
      <c r="A408" s="151"/>
    </row>
    <row r="409" spans="1:1" customFormat="1" ht="12.6" x14ac:dyDescent="0.25">
      <c r="A409" s="151"/>
    </row>
    <row r="410" spans="1:1" customFormat="1" ht="12.6" x14ac:dyDescent="0.25">
      <c r="A410" s="151"/>
    </row>
    <row r="411" spans="1:1" customFormat="1" ht="12.6" x14ac:dyDescent="0.25">
      <c r="A411" s="151"/>
    </row>
    <row r="412" spans="1:1" customFormat="1" ht="12.6" x14ac:dyDescent="0.25">
      <c r="A412" s="151"/>
    </row>
    <row r="413" spans="1:1" customFormat="1" ht="12.6" x14ac:dyDescent="0.25">
      <c r="A413" s="151"/>
    </row>
    <row r="414" spans="1:1" customFormat="1" ht="12.6" x14ac:dyDescent="0.25">
      <c r="A414" s="151"/>
    </row>
    <row r="415" spans="1:1" customFormat="1" ht="12.6" x14ac:dyDescent="0.25">
      <c r="A415" s="151"/>
    </row>
    <row r="416" spans="1:1" customFormat="1" ht="12.6" x14ac:dyDescent="0.25">
      <c r="A416" s="151"/>
    </row>
    <row r="417" spans="1:1" customFormat="1" ht="12.6" x14ac:dyDescent="0.25">
      <c r="A417" s="151"/>
    </row>
    <row r="418" spans="1:1" customFormat="1" ht="12.6" x14ac:dyDescent="0.25">
      <c r="A418" s="151"/>
    </row>
    <row r="419" spans="1:1" customFormat="1" ht="12.6" x14ac:dyDescent="0.25">
      <c r="A419" s="151"/>
    </row>
    <row r="420" spans="1:1" customFormat="1" ht="12.6" x14ac:dyDescent="0.25">
      <c r="A420" s="151"/>
    </row>
    <row r="421" spans="1:1" customFormat="1" ht="12.6" x14ac:dyDescent="0.25">
      <c r="A421" s="151"/>
    </row>
    <row r="422" spans="1:1" customFormat="1" ht="12.6" x14ac:dyDescent="0.25">
      <c r="A422" s="151"/>
    </row>
    <row r="423" spans="1:1" customFormat="1" ht="12.6" x14ac:dyDescent="0.25">
      <c r="A423" s="151"/>
    </row>
    <row r="424" spans="1:1" customFormat="1" ht="12.6" x14ac:dyDescent="0.25">
      <c r="A424" s="151"/>
    </row>
    <row r="425" spans="1:1" customFormat="1" ht="12.6" x14ac:dyDescent="0.25">
      <c r="A425" s="151"/>
    </row>
    <row r="426" spans="1:1" customFormat="1" ht="12.6" x14ac:dyDescent="0.25">
      <c r="A426" s="151"/>
    </row>
    <row r="427" spans="1:1" customFormat="1" ht="12.6" x14ac:dyDescent="0.25">
      <c r="A427" s="151"/>
    </row>
    <row r="428" spans="1:1" customFormat="1" ht="12.6" x14ac:dyDescent="0.25">
      <c r="A428" s="151"/>
    </row>
    <row r="429" spans="1:1" customFormat="1" ht="12.6" x14ac:dyDescent="0.25">
      <c r="A429" s="151"/>
    </row>
    <row r="430" spans="1:1" customFormat="1" ht="12.6" x14ac:dyDescent="0.25">
      <c r="A430" s="151"/>
    </row>
    <row r="431" spans="1:1" customFormat="1" ht="12.6" x14ac:dyDescent="0.25">
      <c r="A431" s="151"/>
    </row>
    <row r="432" spans="1:1" customFormat="1" ht="12.6" x14ac:dyDescent="0.25">
      <c r="A432" s="151"/>
    </row>
    <row r="433" spans="1:1" customFormat="1" ht="12.6" x14ac:dyDescent="0.25">
      <c r="A433" s="151"/>
    </row>
    <row r="434" spans="1:1" customFormat="1" ht="12.6" x14ac:dyDescent="0.25">
      <c r="A434" s="151"/>
    </row>
    <row r="435" spans="1:1" customFormat="1" ht="12.6" x14ac:dyDescent="0.25">
      <c r="A435" s="151"/>
    </row>
    <row r="436" spans="1:1" customFormat="1" ht="12.6" x14ac:dyDescent="0.25">
      <c r="A436" s="151"/>
    </row>
    <row r="437" spans="1:1" customFormat="1" ht="12.6" x14ac:dyDescent="0.25">
      <c r="A437" s="151"/>
    </row>
    <row r="438" spans="1:1" customFormat="1" ht="12.6" x14ac:dyDescent="0.25">
      <c r="A438" s="151"/>
    </row>
    <row r="439" spans="1:1" customFormat="1" ht="12.6" x14ac:dyDescent="0.25">
      <c r="A439" s="151"/>
    </row>
    <row r="440" spans="1:1" customFormat="1" ht="12.6" x14ac:dyDescent="0.25">
      <c r="A440" s="151"/>
    </row>
    <row r="441" spans="1:1" customFormat="1" ht="12.6" x14ac:dyDescent="0.25">
      <c r="A441" s="151"/>
    </row>
    <row r="442" spans="1:1" customFormat="1" ht="12.6" x14ac:dyDescent="0.25">
      <c r="A442" s="151"/>
    </row>
    <row r="443" spans="1:1" customFormat="1" ht="12.6" x14ac:dyDescent="0.25">
      <c r="A443" s="151"/>
    </row>
    <row r="444" spans="1:1" customFormat="1" ht="12.6" x14ac:dyDescent="0.25">
      <c r="A444" s="151"/>
    </row>
    <row r="445" spans="1:1" customFormat="1" ht="12.6" x14ac:dyDescent="0.25">
      <c r="A445" s="151"/>
    </row>
    <row r="446" spans="1:1" customFormat="1" ht="12.6" x14ac:dyDescent="0.25">
      <c r="A446" s="151"/>
    </row>
    <row r="447" spans="1:1" customFormat="1" ht="12.6" x14ac:dyDescent="0.25">
      <c r="A447" s="151"/>
    </row>
    <row r="448" spans="1:1" customFormat="1" ht="12.6" x14ac:dyDescent="0.25">
      <c r="A448" s="151"/>
    </row>
    <row r="449" spans="1:1" customFormat="1" ht="12.6" x14ac:dyDescent="0.25">
      <c r="A449" s="151"/>
    </row>
    <row r="450" spans="1:1" customFormat="1" ht="12.6" x14ac:dyDescent="0.25">
      <c r="A450" s="151"/>
    </row>
    <row r="451" spans="1:1" customFormat="1" ht="12.6" x14ac:dyDescent="0.25">
      <c r="A451" s="151"/>
    </row>
    <row r="452" spans="1:1" customFormat="1" ht="12.6" x14ac:dyDescent="0.25">
      <c r="A452" s="151"/>
    </row>
    <row r="453" spans="1:1" customFormat="1" ht="12.6" x14ac:dyDescent="0.25">
      <c r="A453" s="151"/>
    </row>
    <row r="454" spans="1:1" customFormat="1" ht="12.6" x14ac:dyDescent="0.25">
      <c r="A454" s="151"/>
    </row>
    <row r="455" spans="1:1" customFormat="1" ht="12.6" x14ac:dyDescent="0.25">
      <c r="A455" s="151"/>
    </row>
    <row r="456" spans="1:1" customFormat="1" ht="12.6" x14ac:dyDescent="0.25">
      <c r="A456" s="151"/>
    </row>
    <row r="457" spans="1:1" customFormat="1" ht="12.6" x14ac:dyDescent="0.25">
      <c r="A457" s="151"/>
    </row>
    <row r="458" spans="1:1" customFormat="1" ht="12.6" x14ac:dyDescent="0.25">
      <c r="A458" s="151"/>
    </row>
    <row r="459" spans="1:1" customFormat="1" ht="12.6" x14ac:dyDescent="0.25">
      <c r="A459" s="151"/>
    </row>
    <row r="460" spans="1:1" customFormat="1" ht="12.6" x14ac:dyDescent="0.25">
      <c r="A460" s="151"/>
    </row>
    <row r="461" spans="1:1" customFormat="1" ht="12.6" x14ac:dyDescent="0.25">
      <c r="A461" s="151"/>
    </row>
    <row r="462" spans="1:1" customFormat="1" ht="12.6" x14ac:dyDescent="0.25">
      <c r="A462" s="151"/>
    </row>
    <row r="463" spans="1:1" customFormat="1" ht="12.6" x14ac:dyDescent="0.25">
      <c r="A463" s="151"/>
    </row>
    <row r="464" spans="1:1" customFormat="1" ht="12.6" x14ac:dyDescent="0.25">
      <c r="A464" s="151"/>
    </row>
    <row r="465" spans="1:1" customFormat="1" ht="12.6" x14ac:dyDescent="0.25">
      <c r="A465" s="151"/>
    </row>
    <row r="466" spans="1:1" customFormat="1" ht="12.6" x14ac:dyDescent="0.25">
      <c r="A466" s="151"/>
    </row>
    <row r="467" spans="1:1" customFormat="1" ht="12.6" x14ac:dyDescent="0.25">
      <c r="A467" s="151"/>
    </row>
    <row r="468" spans="1:1" customFormat="1" ht="12.6" x14ac:dyDescent="0.25">
      <c r="A468" s="151"/>
    </row>
    <row r="469" spans="1:1" customFormat="1" ht="12.6" x14ac:dyDescent="0.25">
      <c r="A469" s="151"/>
    </row>
    <row r="470" spans="1:1" customFormat="1" ht="12.6" x14ac:dyDescent="0.25">
      <c r="A470" s="151"/>
    </row>
    <row r="471" spans="1:1" customFormat="1" ht="12.6" x14ac:dyDescent="0.25">
      <c r="A471" s="151"/>
    </row>
    <row r="472" spans="1:1" customFormat="1" ht="12.6" x14ac:dyDescent="0.25">
      <c r="A472" s="151"/>
    </row>
    <row r="473" spans="1:1" customFormat="1" ht="12.6" x14ac:dyDescent="0.25">
      <c r="A473" s="151"/>
    </row>
    <row r="474" spans="1:1" customFormat="1" ht="12.6" x14ac:dyDescent="0.25">
      <c r="A474" s="151"/>
    </row>
    <row r="475" spans="1:1" customFormat="1" ht="12.6" x14ac:dyDescent="0.25">
      <c r="A475" s="151"/>
    </row>
    <row r="476" spans="1:1" customFormat="1" ht="12.6" x14ac:dyDescent="0.25">
      <c r="A476" s="151"/>
    </row>
    <row r="477" spans="1:1" customFormat="1" ht="12.6" x14ac:dyDescent="0.25">
      <c r="A477" s="151"/>
    </row>
    <row r="478" spans="1:1" customFormat="1" ht="12.6" x14ac:dyDescent="0.25">
      <c r="A478" s="151"/>
    </row>
    <row r="479" spans="1:1" customFormat="1" ht="12.6" x14ac:dyDescent="0.25">
      <c r="A479" s="151"/>
    </row>
    <row r="480" spans="1:1" customFormat="1" ht="12.6" x14ac:dyDescent="0.25">
      <c r="A480" s="151"/>
    </row>
    <row r="481" spans="1:1" customFormat="1" ht="12.6" x14ac:dyDescent="0.25">
      <c r="A481" s="151"/>
    </row>
    <row r="482" spans="1:1" customFormat="1" ht="12.6" x14ac:dyDescent="0.25">
      <c r="A482" s="151"/>
    </row>
    <row r="483" spans="1:1" customFormat="1" ht="12.6" x14ac:dyDescent="0.25">
      <c r="A483" s="151"/>
    </row>
    <row r="484" spans="1:1" customFormat="1" ht="12.6" x14ac:dyDescent="0.25">
      <c r="A484" s="151"/>
    </row>
    <row r="485" spans="1:1" customFormat="1" ht="12.6" x14ac:dyDescent="0.25">
      <c r="A485" s="151"/>
    </row>
    <row r="486" spans="1:1" customFormat="1" ht="12.6" x14ac:dyDescent="0.25">
      <c r="A486" s="151"/>
    </row>
    <row r="487" spans="1:1" customFormat="1" ht="12.6" x14ac:dyDescent="0.25">
      <c r="A487" s="151"/>
    </row>
    <row r="488" spans="1:1" customFormat="1" ht="12.6" x14ac:dyDescent="0.25">
      <c r="A488" s="151"/>
    </row>
    <row r="489" spans="1:1" customFormat="1" ht="12.6" x14ac:dyDescent="0.25">
      <c r="A489" s="151"/>
    </row>
    <row r="490" spans="1:1" customFormat="1" ht="12.6" x14ac:dyDescent="0.25">
      <c r="A490" s="151"/>
    </row>
    <row r="491" spans="1:1" customFormat="1" ht="12.6" x14ac:dyDescent="0.25">
      <c r="A491" s="151"/>
    </row>
    <row r="492" spans="1:1" customFormat="1" ht="12.6" x14ac:dyDescent="0.25">
      <c r="A492" s="151"/>
    </row>
    <row r="493" spans="1:1" customFormat="1" ht="12.6" x14ac:dyDescent="0.25">
      <c r="A493" s="151"/>
    </row>
    <row r="494" spans="1:1" customFormat="1" ht="12.6" x14ac:dyDescent="0.25">
      <c r="A494" s="151"/>
    </row>
    <row r="495" spans="1:1" customFormat="1" ht="12.6" x14ac:dyDescent="0.25">
      <c r="A495" s="151"/>
    </row>
    <row r="496" spans="1:1" customFormat="1" ht="12.6" x14ac:dyDescent="0.25">
      <c r="A496" s="151"/>
    </row>
    <row r="497" spans="1:1" customFormat="1" ht="12.6" x14ac:dyDescent="0.25">
      <c r="A497" s="151"/>
    </row>
    <row r="498" spans="1:1" customFormat="1" ht="12.6" x14ac:dyDescent="0.25">
      <c r="A498" s="151"/>
    </row>
    <row r="499" spans="1:1" customFormat="1" ht="12.6" x14ac:dyDescent="0.25">
      <c r="A499" s="151"/>
    </row>
    <row r="500" spans="1:1" customFormat="1" ht="12.6" x14ac:dyDescent="0.25">
      <c r="A500" s="151"/>
    </row>
    <row r="501" spans="1:1" customFormat="1" ht="12.6" x14ac:dyDescent="0.25">
      <c r="A501" s="151"/>
    </row>
    <row r="502" spans="1:1" customFormat="1" ht="12.6" x14ac:dyDescent="0.25">
      <c r="A502" s="151"/>
    </row>
    <row r="503" spans="1:1" customFormat="1" ht="12.6" x14ac:dyDescent="0.25">
      <c r="A503" s="151"/>
    </row>
    <row r="504" spans="1:1" customFormat="1" ht="12.6" x14ac:dyDescent="0.25">
      <c r="A504" s="151"/>
    </row>
    <row r="505" spans="1:1" customFormat="1" ht="12.6" x14ac:dyDescent="0.25">
      <c r="A505" s="151"/>
    </row>
    <row r="506" spans="1:1" customFormat="1" ht="12.6" x14ac:dyDescent="0.25">
      <c r="A506" s="151"/>
    </row>
    <row r="507" spans="1:1" customFormat="1" ht="12.6" x14ac:dyDescent="0.25">
      <c r="A507" s="151"/>
    </row>
    <row r="508" spans="1:1" customFormat="1" ht="12.6" x14ac:dyDescent="0.25">
      <c r="A508" s="151"/>
    </row>
    <row r="509" spans="1:1" customFormat="1" ht="12.6" x14ac:dyDescent="0.25">
      <c r="A509" s="151"/>
    </row>
    <row r="510" spans="1:1" customFormat="1" ht="12.6" x14ac:dyDescent="0.25">
      <c r="A510" s="151"/>
    </row>
    <row r="511" spans="1:1" customFormat="1" ht="12.6" x14ac:dyDescent="0.25">
      <c r="A511" s="151"/>
    </row>
    <row r="512" spans="1:1" customFormat="1" ht="12.6" x14ac:dyDescent="0.25">
      <c r="A512" s="151"/>
    </row>
    <row r="513" spans="1:1" customFormat="1" ht="12.6" x14ac:dyDescent="0.25">
      <c r="A513" s="151"/>
    </row>
    <row r="514" spans="1:1" customFormat="1" ht="12.6" x14ac:dyDescent="0.25">
      <c r="A514" s="151"/>
    </row>
    <row r="515" spans="1:1" customFormat="1" ht="12.6" x14ac:dyDescent="0.25">
      <c r="A515" s="151"/>
    </row>
    <row r="516" spans="1:1" customFormat="1" ht="12.6" x14ac:dyDescent="0.25">
      <c r="A516" s="151"/>
    </row>
    <row r="517" spans="1:1" customFormat="1" ht="12.6" x14ac:dyDescent="0.25">
      <c r="A517" s="151"/>
    </row>
    <row r="518" spans="1:1" customFormat="1" ht="12.6" x14ac:dyDescent="0.25">
      <c r="A518" s="151"/>
    </row>
    <row r="519" spans="1:1" customFormat="1" ht="12.6" x14ac:dyDescent="0.25">
      <c r="A519" s="151"/>
    </row>
    <row r="520" spans="1:1" customFormat="1" ht="12.6" x14ac:dyDescent="0.25">
      <c r="A520" s="151"/>
    </row>
    <row r="521" spans="1:1" customFormat="1" ht="12.6" x14ac:dyDescent="0.25">
      <c r="A521" s="151"/>
    </row>
    <row r="522" spans="1:1" customFormat="1" ht="12.6" x14ac:dyDescent="0.25">
      <c r="A522" s="151"/>
    </row>
    <row r="523" spans="1:1" customFormat="1" ht="12.6" x14ac:dyDescent="0.25">
      <c r="A523" s="151"/>
    </row>
    <row r="524" spans="1:1" customFormat="1" ht="12.6" x14ac:dyDescent="0.25">
      <c r="A524" s="151"/>
    </row>
    <row r="525" spans="1:1" customFormat="1" ht="12.6" x14ac:dyDescent="0.25">
      <c r="A525" s="151"/>
    </row>
    <row r="526" spans="1:1" customFormat="1" ht="12.6" x14ac:dyDescent="0.25">
      <c r="A526" s="151"/>
    </row>
    <row r="527" spans="1:1" customFormat="1" ht="12.6" x14ac:dyDescent="0.25">
      <c r="A527" s="151"/>
    </row>
    <row r="528" spans="1:1" customFormat="1" ht="12.6" x14ac:dyDescent="0.25">
      <c r="A528" s="151"/>
    </row>
    <row r="529" spans="1:1" customFormat="1" ht="12.6" x14ac:dyDescent="0.25">
      <c r="A529" s="151"/>
    </row>
    <row r="530" spans="1:1" customFormat="1" ht="12.6" x14ac:dyDescent="0.25">
      <c r="A530" s="151"/>
    </row>
    <row r="531" spans="1:1" customFormat="1" ht="12.6" x14ac:dyDescent="0.25">
      <c r="A531" s="151"/>
    </row>
    <row r="532" spans="1:1" customFormat="1" ht="12.6" x14ac:dyDescent="0.25">
      <c r="A532" s="151"/>
    </row>
    <row r="533" spans="1:1" customFormat="1" ht="12.6" x14ac:dyDescent="0.25">
      <c r="A533" s="151"/>
    </row>
    <row r="534" spans="1:1" customFormat="1" ht="12.6" x14ac:dyDescent="0.25">
      <c r="A534" s="151"/>
    </row>
    <row r="535" spans="1:1" customFormat="1" ht="12.6" x14ac:dyDescent="0.25">
      <c r="A535" s="151"/>
    </row>
    <row r="536" spans="1:1" customFormat="1" ht="12.6" x14ac:dyDescent="0.25">
      <c r="A536" s="151"/>
    </row>
    <row r="537" spans="1:1" customFormat="1" ht="12.6" x14ac:dyDescent="0.25">
      <c r="A537" s="151"/>
    </row>
    <row r="538" spans="1:1" customFormat="1" ht="12.6" x14ac:dyDescent="0.25">
      <c r="A538" s="151"/>
    </row>
    <row r="539" spans="1:1" customFormat="1" ht="12.6" x14ac:dyDescent="0.25">
      <c r="A539" s="151"/>
    </row>
    <row r="540" spans="1:1" customFormat="1" ht="12.6" x14ac:dyDescent="0.25">
      <c r="A540" s="151"/>
    </row>
    <row r="541" spans="1:1" customFormat="1" ht="12.6" x14ac:dyDescent="0.25">
      <c r="A541" s="151"/>
    </row>
    <row r="542" spans="1:1" customFormat="1" ht="12.6" x14ac:dyDescent="0.25">
      <c r="A542" s="151"/>
    </row>
    <row r="543" spans="1:1" customFormat="1" ht="12.6" x14ac:dyDescent="0.25">
      <c r="A543" s="151"/>
    </row>
    <row r="544" spans="1:1" customFormat="1" ht="12.6" x14ac:dyDescent="0.25">
      <c r="A544" s="151"/>
    </row>
    <row r="545" spans="1:1" customFormat="1" ht="12.6" x14ac:dyDescent="0.25">
      <c r="A545" s="151"/>
    </row>
    <row r="546" spans="1:1" customFormat="1" ht="12.6" x14ac:dyDescent="0.25">
      <c r="A546" s="151"/>
    </row>
    <row r="547" spans="1:1" customFormat="1" ht="12.6" x14ac:dyDescent="0.25">
      <c r="A547" s="151"/>
    </row>
    <row r="548" spans="1:1" customFormat="1" ht="12.6" x14ac:dyDescent="0.25">
      <c r="A548" s="151"/>
    </row>
    <row r="549" spans="1:1" customFormat="1" ht="12.6" x14ac:dyDescent="0.25">
      <c r="A549" s="151"/>
    </row>
    <row r="550" spans="1:1" customFormat="1" ht="12.6" x14ac:dyDescent="0.25">
      <c r="A550" s="151"/>
    </row>
    <row r="551" spans="1:1" customFormat="1" ht="12.6" x14ac:dyDescent="0.25">
      <c r="A551" s="151"/>
    </row>
    <row r="552" spans="1:1" customFormat="1" ht="12.6" x14ac:dyDescent="0.25">
      <c r="A552" s="151"/>
    </row>
    <row r="553" spans="1:1" customFormat="1" ht="12.6" x14ac:dyDescent="0.25">
      <c r="A553" s="151"/>
    </row>
    <row r="554" spans="1:1" customFormat="1" ht="12.6" x14ac:dyDescent="0.25">
      <c r="A554" s="151"/>
    </row>
    <row r="555" spans="1:1" customFormat="1" ht="12.6" x14ac:dyDescent="0.25">
      <c r="A555" s="151"/>
    </row>
    <row r="556" spans="1:1" customFormat="1" ht="12.6" x14ac:dyDescent="0.25">
      <c r="A556" s="151"/>
    </row>
    <row r="557" spans="1:1" customFormat="1" ht="12.6" x14ac:dyDescent="0.25">
      <c r="A557" s="151"/>
    </row>
    <row r="558" spans="1:1" customFormat="1" ht="12.6" x14ac:dyDescent="0.25">
      <c r="A558" s="151"/>
    </row>
    <row r="559" spans="1:1" customFormat="1" ht="12.6" x14ac:dyDescent="0.25">
      <c r="A559" s="151"/>
    </row>
    <row r="560" spans="1:1" customFormat="1" ht="12.6" x14ac:dyDescent="0.25">
      <c r="A560" s="151"/>
    </row>
    <row r="561" spans="1:13" customFormat="1" ht="12.6" x14ac:dyDescent="0.25">
      <c r="A561" s="151"/>
    </row>
    <row r="562" spans="1:13" customFormat="1" ht="12.6" x14ac:dyDescent="0.25">
      <c r="A562" s="151"/>
    </row>
    <row r="563" spans="1:13" customFormat="1" ht="12.6" x14ac:dyDescent="0.25">
      <c r="A563" s="151"/>
    </row>
    <row r="564" spans="1:13" customFormat="1" ht="12.6" x14ac:dyDescent="0.25">
      <c r="A564" s="151"/>
    </row>
    <row r="565" spans="1:13" customFormat="1" ht="12.6" x14ac:dyDescent="0.25">
      <c r="A565" s="151"/>
    </row>
    <row r="566" spans="1:13" customFormat="1" ht="12.6" x14ac:dyDescent="0.25">
      <c r="A566" s="151"/>
    </row>
    <row r="567" spans="1:13" customFormat="1" ht="12.6" x14ac:dyDescent="0.25">
      <c r="A567" s="151"/>
    </row>
    <row r="568" spans="1:13" customFormat="1" ht="12.6" x14ac:dyDescent="0.25">
      <c r="A568" s="151"/>
      <c r="C568" s="34"/>
      <c r="F568" s="31"/>
      <c r="H568" s="31"/>
      <c r="J568" s="31"/>
      <c r="K568" s="31"/>
      <c r="L568" s="31"/>
      <c r="M568" s="31"/>
    </row>
    <row r="569" spans="1:13" customFormat="1" ht="12.6" x14ac:dyDescent="0.25">
      <c r="A569" s="151"/>
      <c r="C569" s="34"/>
      <c r="F569" s="31"/>
      <c r="H569" s="31"/>
      <c r="J569" s="31"/>
      <c r="K569" s="31"/>
      <c r="L569" s="31"/>
      <c r="M569" s="31"/>
    </row>
    <row r="570" spans="1:13" customFormat="1" ht="12.6" x14ac:dyDescent="0.25">
      <c r="A570" s="151"/>
      <c r="C570" s="34"/>
      <c r="F570" s="31"/>
      <c r="H570" s="31"/>
      <c r="J570" s="31"/>
      <c r="K570" s="31"/>
      <c r="L570" s="31"/>
      <c r="M570" s="31"/>
    </row>
    <row r="571" spans="1:13" customFormat="1" ht="12.6" x14ac:dyDescent="0.25">
      <c r="A571" s="151"/>
      <c r="C571" s="34"/>
      <c r="F571" s="31"/>
      <c r="H571" s="31"/>
      <c r="J571" s="31"/>
      <c r="K571" s="31"/>
      <c r="L571" s="31"/>
      <c r="M571" s="31"/>
    </row>
    <row r="572" spans="1:13" customFormat="1" ht="12.6" x14ac:dyDescent="0.25">
      <c r="A572" s="151"/>
      <c r="C572" s="34"/>
      <c r="F572" s="31"/>
      <c r="H572" s="31"/>
      <c r="J572" s="31"/>
      <c r="K572" s="31"/>
      <c r="L572" s="31"/>
      <c r="M572" s="31"/>
    </row>
    <row r="573" spans="1:13" customFormat="1" ht="12.6" x14ac:dyDescent="0.25">
      <c r="A573" s="151"/>
      <c r="C573" s="34"/>
      <c r="F573" s="31"/>
      <c r="H573" s="31"/>
      <c r="J573" s="31"/>
      <c r="K573" s="31"/>
      <c r="L573" s="31"/>
      <c r="M573" s="31"/>
    </row>
    <row r="574" spans="1:13" customFormat="1" ht="12.6" x14ac:dyDescent="0.25">
      <c r="A574" s="151"/>
      <c r="C574" s="34"/>
      <c r="F574" s="31"/>
      <c r="H574" s="31"/>
      <c r="J574" s="31"/>
      <c r="K574" s="31"/>
      <c r="L574" s="31"/>
      <c r="M574" s="31"/>
    </row>
    <row r="575" spans="1:13" customFormat="1" ht="12.6" x14ac:dyDescent="0.25">
      <c r="A575" s="151"/>
      <c r="C575" s="34"/>
      <c r="F575" s="31"/>
      <c r="H575" s="31"/>
      <c r="J575" s="31"/>
      <c r="K575" s="31"/>
      <c r="L575" s="31"/>
      <c r="M575" s="31"/>
    </row>
    <row r="576" spans="1:13" customFormat="1" ht="12.6" x14ac:dyDescent="0.25">
      <c r="A576" s="151"/>
      <c r="C576" s="34"/>
      <c r="F576" s="31"/>
      <c r="H576" s="31"/>
      <c r="J576" s="31"/>
      <c r="K576" s="31"/>
      <c r="L576" s="31"/>
      <c r="M576" s="31"/>
    </row>
    <row r="577" spans="1:13" customFormat="1" ht="12.6" x14ac:dyDescent="0.25">
      <c r="A577" s="151"/>
      <c r="C577" s="34"/>
      <c r="F577" s="31"/>
      <c r="H577" s="31"/>
      <c r="J577" s="31"/>
      <c r="K577" s="31"/>
      <c r="L577" s="31"/>
      <c r="M577" s="31"/>
    </row>
    <row r="578" spans="1:13" customFormat="1" ht="12.6" x14ac:dyDescent="0.25">
      <c r="A578" s="151"/>
      <c r="C578" s="34"/>
      <c r="F578" s="31"/>
      <c r="H578" s="31"/>
      <c r="J578" s="31"/>
      <c r="K578" s="31"/>
      <c r="L578" s="31"/>
      <c r="M578" s="31"/>
    </row>
    <row r="579" spans="1:13" customFormat="1" ht="12.6" x14ac:dyDescent="0.25">
      <c r="A579" s="151"/>
      <c r="C579" s="34"/>
      <c r="F579" s="31"/>
      <c r="H579" s="31"/>
      <c r="J579" s="31"/>
      <c r="K579" s="31"/>
      <c r="L579" s="31"/>
      <c r="M579" s="31"/>
    </row>
    <row r="580" spans="1:13" customFormat="1" ht="12.6" x14ac:dyDescent="0.25">
      <c r="A580" s="151"/>
      <c r="C580" s="34"/>
      <c r="F580" s="31"/>
      <c r="H580" s="31"/>
      <c r="J580" s="31"/>
      <c r="K580" s="31"/>
      <c r="L580" s="31"/>
      <c r="M580" s="31"/>
    </row>
    <row r="581" spans="1:13" customFormat="1" ht="12.6" x14ac:dyDescent="0.25">
      <c r="A581" s="151"/>
      <c r="C581" s="34"/>
      <c r="F581" s="31"/>
      <c r="H581" s="31"/>
      <c r="J581" s="31"/>
      <c r="K581" s="31"/>
      <c r="L581" s="31"/>
      <c r="M581" s="31"/>
    </row>
    <row r="582" spans="1:13" customFormat="1" ht="12.6" x14ac:dyDescent="0.25">
      <c r="A582" s="151"/>
      <c r="C582" s="34"/>
      <c r="F582" s="31"/>
      <c r="H582" s="31"/>
      <c r="J582" s="31"/>
      <c r="K582" s="31"/>
      <c r="L582" s="31"/>
      <c r="M582" s="31"/>
    </row>
    <row r="583" spans="1:13" customFormat="1" ht="12.6" x14ac:dyDescent="0.25">
      <c r="A583" s="151"/>
      <c r="C583" s="34"/>
      <c r="F583" s="31"/>
      <c r="H583" s="31"/>
      <c r="J583" s="31"/>
      <c r="K583" s="31"/>
      <c r="L583" s="31"/>
      <c r="M583" s="31"/>
    </row>
    <row r="584" spans="1:13" customFormat="1" ht="12.6" x14ac:dyDescent="0.25">
      <c r="A584" s="151"/>
      <c r="C584" s="34"/>
      <c r="F584" s="31"/>
      <c r="H584" s="31"/>
      <c r="J584" s="31"/>
      <c r="K584" s="31"/>
      <c r="L584" s="31"/>
      <c r="M584" s="31"/>
    </row>
    <row r="585" spans="1:13" customFormat="1" ht="12.6" x14ac:dyDescent="0.25">
      <c r="A585" s="151"/>
      <c r="C585" s="34"/>
      <c r="F585" s="31"/>
      <c r="H585" s="31"/>
      <c r="J585" s="31"/>
      <c r="K585" s="31"/>
      <c r="L585" s="31"/>
      <c r="M585" s="31"/>
    </row>
    <row r="586" spans="1:13" customFormat="1" ht="12.6" x14ac:dyDescent="0.25">
      <c r="A586" s="151"/>
      <c r="C586" s="34"/>
      <c r="F586" s="31"/>
      <c r="H586" s="31"/>
      <c r="J586" s="31"/>
      <c r="K586" s="31"/>
      <c r="L586" s="31"/>
      <c r="M586" s="31"/>
    </row>
    <row r="587" spans="1:13" customFormat="1" ht="12.6" x14ac:dyDescent="0.25">
      <c r="A587" s="151"/>
      <c r="C587" s="34"/>
      <c r="F587" s="31"/>
      <c r="H587" s="31"/>
      <c r="J587" s="31"/>
      <c r="K587" s="31"/>
      <c r="L587" s="31"/>
      <c r="M587" s="31"/>
    </row>
    <row r="588" spans="1:13" customFormat="1" ht="12.6" x14ac:dyDescent="0.25">
      <c r="A588" s="151"/>
      <c r="C588" s="34"/>
      <c r="F588" s="31"/>
      <c r="H588" s="31"/>
      <c r="J588" s="31"/>
      <c r="K588" s="31"/>
      <c r="L588" s="31"/>
      <c r="M588" s="31"/>
    </row>
    <row r="589" spans="1:13" customFormat="1" ht="12.6" x14ac:dyDescent="0.25">
      <c r="A589" s="151"/>
      <c r="C589" s="34"/>
      <c r="F589" s="31"/>
      <c r="H589" s="31"/>
      <c r="J589" s="31"/>
      <c r="K589" s="31"/>
      <c r="L589" s="31"/>
      <c r="M589" s="31"/>
    </row>
    <row r="590" spans="1:13" customFormat="1" ht="12.6" x14ac:dyDescent="0.25">
      <c r="A590" s="151"/>
      <c r="C590" s="34"/>
      <c r="F590" s="31"/>
      <c r="H590" s="31"/>
      <c r="J590" s="31"/>
      <c r="K590" s="31"/>
      <c r="L590" s="31"/>
      <c r="M590" s="31"/>
    </row>
    <row r="591" spans="1:13" customFormat="1" ht="12.6" x14ac:dyDescent="0.25">
      <c r="A591" s="151"/>
      <c r="C591" s="34"/>
      <c r="F591" s="31"/>
      <c r="H591" s="31"/>
      <c r="J591" s="31"/>
      <c r="K591" s="31"/>
      <c r="L591" s="31"/>
      <c r="M591" s="31"/>
    </row>
    <row r="592" spans="1:13" customFormat="1" ht="12.6" x14ac:dyDescent="0.25">
      <c r="A592" s="151"/>
      <c r="C592" s="34"/>
      <c r="F592" s="31"/>
      <c r="H592" s="31"/>
      <c r="J592" s="31"/>
      <c r="K592" s="31"/>
      <c r="L592" s="31"/>
      <c r="M592" s="31"/>
    </row>
    <row r="593" spans="1:13" customFormat="1" ht="12.6" x14ac:dyDescent="0.25">
      <c r="A593" s="151"/>
      <c r="C593" s="34"/>
      <c r="F593" s="31"/>
      <c r="H593" s="31"/>
      <c r="J593" s="31"/>
      <c r="K593" s="31"/>
      <c r="L593" s="31"/>
      <c r="M593" s="31"/>
    </row>
    <row r="594" spans="1:13" customFormat="1" ht="12.6" x14ac:dyDescent="0.25">
      <c r="A594" s="151"/>
      <c r="C594" s="34"/>
      <c r="F594" s="31"/>
      <c r="H594" s="31"/>
      <c r="J594" s="31"/>
      <c r="K594" s="31"/>
      <c r="L594" s="31"/>
      <c r="M594" s="31"/>
    </row>
    <row r="595" spans="1:13" customFormat="1" ht="12.6" x14ac:dyDescent="0.25">
      <c r="A595" s="151"/>
      <c r="C595" s="34"/>
      <c r="F595" s="31"/>
      <c r="H595" s="31"/>
      <c r="J595" s="31"/>
      <c r="K595" s="31"/>
      <c r="L595" s="31"/>
      <c r="M595" s="31"/>
    </row>
    <row r="596" spans="1:13" customFormat="1" ht="12.6" x14ac:dyDescent="0.25">
      <c r="A596" s="151"/>
      <c r="C596" s="34"/>
      <c r="F596" s="31"/>
      <c r="H596" s="31"/>
      <c r="J596" s="31"/>
      <c r="K596" s="31"/>
      <c r="L596" s="31"/>
      <c r="M596" s="31"/>
    </row>
    <row r="597" spans="1:13" customFormat="1" ht="12.6" x14ac:dyDescent="0.25">
      <c r="A597" s="151"/>
      <c r="C597" s="34"/>
      <c r="F597" s="31"/>
      <c r="H597" s="31"/>
      <c r="J597" s="31"/>
      <c r="K597" s="31"/>
      <c r="L597" s="31"/>
      <c r="M597" s="31"/>
    </row>
    <row r="598" spans="1:13" customFormat="1" ht="12.6" x14ac:dyDescent="0.25">
      <c r="A598" s="151"/>
      <c r="C598" s="34"/>
      <c r="F598" s="31"/>
      <c r="H598" s="31"/>
      <c r="J598" s="31"/>
      <c r="K598" s="31"/>
      <c r="L598" s="31"/>
      <c r="M598" s="31"/>
    </row>
    <row r="599" spans="1:13" customFormat="1" ht="12.6" x14ac:dyDescent="0.25">
      <c r="A599" s="151"/>
      <c r="C599" s="34"/>
      <c r="F599" s="31"/>
      <c r="H599" s="31"/>
      <c r="J599" s="31"/>
      <c r="K599" s="31"/>
      <c r="L599" s="31"/>
      <c r="M599" s="31"/>
    </row>
    <row r="600" spans="1:13" customFormat="1" ht="12.6" x14ac:dyDescent="0.25">
      <c r="A600" s="151"/>
      <c r="C600" s="34"/>
      <c r="F600" s="31"/>
      <c r="H600" s="31"/>
      <c r="J600" s="31"/>
      <c r="K600" s="31"/>
      <c r="L600" s="31"/>
      <c r="M600" s="31"/>
    </row>
    <row r="601" spans="1:13" customFormat="1" ht="12.6" x14ac:dyDescent="0.25">
      <c r="A601" s="151"/>
      <c r="C601" s="34"/>
      <c r="F601" s="31"/>
      <c r="H601" s="31"/>
      <c r="J601" s="31"/>
      <c r="K601" s="31"/>
      <c r="L601" s="31"/>
      <c r="M601" s="31"/>
    </row>
    <row r="602" spans="1:13" customFormat="1" ht="12.6" x14ac:dyDescent="0.25">
      <c r="A602" s="151"/>
      <c r="C602" s="34"/>
      <c r="F602" s="31"/>
      <c r="H602" s="31"/>
      <c r="J602" s="31"/>
      <c r="K602" s="31"/>
      <c r="L602" s="31"/>
      <c r="M602" s="31"/>
    </row>
    <row r="603" spans="1:13" customFormat="1" ht="12.6" x14ac:dyDescent="0.25">
      <c r="A603" s="151"/>
      <c r="C603" s="34"/>
      <c r="F603" s="31"/>
      <c r="H603" s="31"/>
      <c r="J603" s="31"/>
      <c r="K603" s="31"/>
      <c r="L603" s="31"/>
      <c r="M603" s="31"/>
    </row>
    <row r="604" spans="1:13" customFormat="1" ht="12.6" x14ac:dyDescent="0.25">
      <c r="A604" s="151"/>
      <c r="C604" s="34"/>
      <c r="F604" s="31"/>
      <c r="H604" s="31"/>
      <c r="J604" s="31"/>
      <c r="K604" s="31"/>
      <c r="L604" s="31"/>
      <c r="M604" s="31"/>
    </row>
    <row r="605" spans="1:13" customFormat="1" ht="12.6" x14ac:dyDescent="0.25">
      <c r="A605" s="151"/>
      <c r="C605" s="34"/>
      <c r="F605" s="31"/>
      <c r="H605" s="31"/>
      <c r="J605" s="31"/>
      <c r="K605" s="31"/>
      <c r="L605" s="31"/>
      <c r="M605" s="31"/>
    </row>
    <row r="606" spans="1:13" customFormat="1" ht="12.6" x14ac:dyDescent="0.25">
      <c r="A606" s="151"/>
      <c r="C606" s="34"/>
      <c r="F606" s="31"/>
      <c r="H606" s="31"/>
      <c r="J606" s="31"/>
      <c r="K606" s="31"/>
      <c r="L606" s="31"/>
      <c r="M606" s="31"/>
    </row>
    <row r="607" spans="1:13" customFormat="1" ht="12.6" x14ac:dyDescent="0.25">
      <c r="A607" s="151"/>
      <c r="C607" s="34"/>
      <c r="F607" s="31"/>
      <c r="H607" s="31"/>
      <c r="J607" s="31"/>
      <c r="K607" s="31"/>
      <c r="L607" s="31"/>
      <c r="M607" s="31"/>
    </row>
    <row r="608" spans="1:13" customFormat="1" ht="12.6" x14ac:dyDescent="0.25">
      <c r="A608" s="151"/>
      <c r="C608" s="34"/>
      <c r="F608" s="31"/>
      <c r="H608" s="31"/>
      <c r="J608" s="31"/>
      <c r="K608" s="31"/>
      <c r="L608" s="31"/>
      <c r="M608" s="31"/>
    </row>
    <row r="609" spans="1:13" customFormat="1" ht="12.6" x14ac:dyDescent="0.25">
      <c r="A609" s="151"/>
      <c r="C609" s="34"/>
      <c r="F609" s="31"/>
      <c r="H609" s="31"/>
      <c r="J609" s="31"/>
      <c r="K609" s="31"/>
      <c r="L609" s="31"/>
      <c r="M609" s="31"/>
    </row>
    <row r="610" spans="1:13" customFormat="1" ht="12.6" x14ac:dyDescent="0.25">
      <c r="A610" s="151"/>
      <c r="C610" s="34"/>
      <c r="F610" s="31"/>
      <c r="H610" s="31"/>
      <c r="J610" s="31"/>
      <c r="K610" s="31"/>
      <c r="L610" s="31"/>
      <c r="M610" s="31"/>
    </row>
    <row r="611" spans="1:13" customFormat="1" ht="12.6" x14ac:dyDescent="0.25">
      <c r="A611" s="151"/>
      <c r="C611" s="34"/>
      <c r="F611" s="31"/>
      <c r="H611" s="31"/>
      <c r="J611" s="31"/>
      <c r="K611" s="31"/>
      <c r="L611" s="31"/>
      <c r="M611" s="31"/>
    </row>
    <row r="612" spans="1:13" customFormat="1" ht="12.6" x14ac:dyDescent="0.25">
      <c r="A612" s="151"/>
      <c r="C612" s="34"/>
      <c r="F612" s="31"/>
      <c r="H612" s="31"/>
      <c r="J612" s="31"/>
      <c r="K612" s="31"/>
      <c r="L612" s="31"/>
      <c r="M612" s="31"/>
    </row>
    <row r="613" spans="1:13" customFormat="1" ht="12.6" x14ac:dyDescent="0.25">
      <c r="A613" s="151"/>
      <c r="C613" s="34"/>
      <c r="F613" s="31"/>
      <c r="H613" s="31"/>
      <c r="J613" s="31"/>
      <c r="K613" s="31"/>
      <c r="L613" s="31"/>
      <c r="M613" s="31"/>
    </row>
    <row r="614" spans="1:13" customFormat="1" ht="12.6" x14ac:dyDescent="0.25">
      <c r="A614" s="151"/>
      <c r="C614" s="34"/>
      <c r="F614" s="31"/>
      <c r="H614" s="31"/>
      <c r="J614" s="31"/>
      <c r="K614" s="31"/>
      <c r="L614" s="31"/>
      <c r="M614" s="31"/>
    </row>
    <row r="615" spans="1:13" customFormat="1" ht="12.6" x14ac:dyDescent="0.25">
      <c r="A615" s="151"/>
      <c r="C615" s="34"/>
      <c r="F615" s="31"/>
      <c r="H615" s="31"/>
      <c r="J615" s="31"/>
      <c r="K615" s="31"/>
      <c r="L615" s="31"/>
      <c r="M615" s="31"/>
    </row>
    <row r="616" spans="1:13" customFormat="1" ht="12.6" x14ac:dyDescent="0.25">
      <c r="A616" s="151"/>
      <c r="C616" s="34"/>
      <c r="F616" s="31"/>
      <c r="H616" s="31"/>
      <c r="J616" s="31"/>
      <c r="K616" s="31"/>
      <c r="L616" s="31"/>
      <c r="M616" s="31"/>
    </row>
    <row r="617" spans="1:13" customFormat="1" ht="12.6" x14ac:dyDescent="0.25">
      <c r="A617" s="151"/>
      <c r="C617" s="34"/>
      <c r="F617" s="31"/>
      <c r="H617" s="31"/>
      <c r="J617" s="31"/>
      <c r="K617" s="31"/>
      <c r="L617" s="31"/>
      <c r="M617" s="31"/>
    </row>
    <row r="618" spans="1:13" customFormat="1" ht="12.6" x14ac:dyDescent="0.25">
      <c r="A618" s="151"/>
      <c r="C618" s="34"/>
      <c r="F618" s="31"/>
      <c r="H618" s="31"/>
      <c r="J618" s="31"/>
      <c r="K618" s="31"/>
      <c r="L618" s="31"/>
      <c r="M618" s="31"/>
    </row>
    <row r="619" spans="1:13" customFormat="1" ht="12.6" x14ac:dyDescent="0.25">
      <c r="A619" s="151"/>
      <c r="C619" s="34"/>
      <c r="F619" s="31"/>
      <c r="H619" s="31"/>
      <c r="J619" s="31"/>
      <c r="K619" s="31"/>
      <c r="L619" s="31"/>
      <c r="M619" s="31"/>
    </row>
    <row r="620" spans="1:13" customFormat="1" ht="12.6" x14ac:dyDescent="0.25">
      <c r="A620" s="151"/>
      <c r="C620" s="34"/>
      <c r="F620" s="31"/>
      <c r="H620" s="31"/>
      <c r="J620" s="31"/>
      <c r="K620" s="31"/>
      <c r="L620" s="31"/>
      <c r="M620" s="31"/>
    </row>
    <row r="621" spans="1:13" customFormat="1" ht="12.6" x14ac:dyDescent="0.25">
      <c r="A621" s="151"/>
      <c r="C621" s="34"/>
      <c r="F621" s="31"/>
      <c r="H621" s="31"/>
      <c r="J621" s="31"/>
      <c r="K621" s="31"/>
      <c r="L621" s="31"/>
      <c r="M621" s="31"/>
    </row>
    <row r="622" spans="1:13" customFormat="1" ht="12.6" x14ac:dyDescent="0.25">
      <c r="A622" s="151"/>
      <c r="C622" s="34"/>
      <c r="F622" s="31"/>
      <c r="H622" s="31"/>
      <c r="J622" s="31"/>
      <c r="K622" s="31"/>
      <c r="L622" s="31"/>
      <c r="M622" s="31"/>
    </row>
    <row r="623" spans="1:13" customFormat="1" ht="12.6" x14ac:dyDescent="0.25">
      <c r="A623" s="151"/>
      <c r="C623" s="34"/>
      <c r="F623" s="31"/>
      <c r="H623" s="31"/>
      <c r="J623" s="31"/>
      <c r="K623" s="31"/>
      <c r="L623" s="31"/>
      <c r="M623" s="31"/>
    </row>
    <row r="624" spans="1:13" customFormat="1" ht="12.6" x14ac:dyDescent="0.25">
      <c r="A624" s="151"/>
      <c r="C624" s="34"/>
      <c r="F624" s="31"/>
      <c r="H624" s="31"/>
      <c r="J624" s="31"/>
      <c r="K624" s="31"/>
      <c r="L624" s="31"/>
      <c r="M624" s="31"/>
    </row>
    <row r="625" spans="1:13" customFormat="1" ht="12.6" x14ac:dyDescent="0.25">
      <c r="A625" s="151"/>
      <c r="C625" s="34"/>
      <c r="F625" s="31"/>
      <c r="H625" s="31"/>
      <c r="J625" s="31"/>
      <c r="K625" s="31"/>
      <c r="L625" s="31"/>
      <c r="M625" s="31"/>
    </row>
    <row r="626" spans="1:13" customFormat="1" ht="12.6" x14ac:dyDescent="0.25">
      <c r="A626" s="151"/>
      <c r="C626" s="34"/>
      <c r="F626" s="31"/>
      <c r="H626" s="31"/>
      <c r="J626" s="31"/>
      <c r="K626" s="31"/>
      <c r="L626" s="31"/>
      <c r="M626" s="31"/>
    </row>
    <row r="627" spans="1:13" customFormat="1" ht="12.6" x14ac:dyDescent="0.25">
      <c r="A627" s="151"/>
      <c r="C627" s="34"/>
      <c r="F627" s="31"/>
      <c r="H627" s="31"/>
      <c r="J627" s="31"/>
      <c r="K627" s="31"/>
      <c r="L627" s="31"/>
      <c r="M627" s="31"/>
    </row>
    <row r="628" spans="1:13" customFormat="1" ht="12.6" x14ac:dyDescent="0.25">
      <c r="A628" s="151"/>
      <c r="C628" s="34"/>
      <c r="F628" s="31"/>
      <c r="H628" s="31"/>
      <c r="J628" s="31"/>
      <c r="K628" s="31"/>
      <c r="L628" s="31"/>
      <c r="M628" s="31"/>
    </row>
    <row r="629" spans="1:13" customFormat="1" ht="12.6" x14ac:dyDescent="0.25">
      <c r="A629" s="151"/>
      <c r="C629" s="34"/>
      <c r="F629" s="31"/>
      <c r="H629" s="31"/>
      <c r="J629" s="31"/>
      <c r="K629" s="31"/>
      <c r="L629" s="31"/>
      <c r="M629" s="31"/>
    </row>
    <row r="630" spans="1:13" customFormat="1" ht="12.6" x14ac:dyDescent="0.25">
      <c r="A630" s="151"/>
      <c r="C630" s="34"/>
      <c r="F630" s="31"/>
      <c r="H630" s="31"/>
      <c r="J630" s="31"/>
      <c r="K630" s="31"/>
      <c r="L630" s="31"/>
      <c r="M630" s="31"/>
    </row>
    <row r="631" spans="1:13" customFormat="1" ht="12.6" x14ac:dyDescent="0.25">
      <c r="A631" s="151"/>
      <c r="C631" s="34"/>
      <c r="F631" s="31"/>
      <c r="H631" s="31"/>
      <c r="J631" s="31"/>
      <c r="K631" s="31"/>
      <c r="L631" s="31"/>
      <c r="M631" s="31"/>
    </row>
    <row r="632" spans="1:13" customFormat="1" ht="12.6" x14ac:dyDescent="0.25">
      <c r="A632" s="151"/>
      <c r="C632" s="34"/>
      <c r="F632" s="31"/>
      <c r="H632" s="31"/>
      <c r="J632" s="31"/>
      <c r="K632" s="31"/>
      <c r="L632" s="31"/>
      <c r="M632" s="31"/>
    </row>
    <row r="633" spans="1:13" customFormat="1" ht="12.6" x14ac:dyDescent="0.25">
      <c r="A633" s="151"/>
      <c r="C633" s="34"/>
      <c r="F633" s="31"/>
      <c r="H633" s="31"/>
      <c r="J633" s="31"/>
      <c r="K633" s="31"/>
      <c r="L633" s="31"/>
      <c r="M633" s="31"/>
    </row>
    <row r="634" spans="1:13" customFormat="1" ht="12.6" x14ac:dyDescent="0.25">
      <c r="A634" s="151"/>
      <c r="C634" s="34"/>
      <c r="F634" s="31"/>
      <c r="H634" s="31"/>
      <c r="J634" s="31"/>
      <c r="K634" s="31"/>
      <c r="L634" s="31"/>
      <c r="M634" s="31"/>
    </row>
    <row r="635" spans="1:13" customFormat="1" ht="12.6" x14ac:dyDescent="0.25">
      <c r="A635" s="151"/>
      <c r="C635" s="34"/>
      <c r="F635" s="31"/>
      <c r="H635" s="31"/>
      <c r="J635" s="31"/>
      <c r="K635" s="31"/>
      <c r="L635" s="31"/>
      <c r="M635" s="31"/>
    </row>
    <row r="636" spans="1:13" customFormat="1" ht="12.6" x14ac:dyDescent="0.25">
      <c r="A636" s="151"/>
      <c r="C636" s="34"/>
      <c r="F636" s="31"/>
      <c r="H636" s="31"/>
      <c r="J636" s="31"/>
      <c r="K636" s="31"/>
      <c r="L636" s="31"/>
      <c r="M636" s="31"/>
    </row>
    <row r="637" spans="1:13" customFormat="1" ht="12.6" x14ac:dyDescent="0.25">
      <c r="A637" s="151"/>
      <c r="C637" s="34"/>
      <c r="F637" s="31"/>
      <c r="H637" s="31"/>
      <c r="J637" s="31"/>
      <c r="K637" s="31"/>
      <c r="L637" s="31"/>
      <c r="M637" s="31"/>
    </row>
    <row r="638" spans="1:13" customFormat="1" ht="12.6" x14ac:dyDescent="0.25">
      <c r="A638" s="151"/>
      <c r="C638" s="34"/>
      <c r="F638" s="31"/>
      <c r="H638" s="31"/>
      <c r="J638" s="31"/>
      <c r="K638" s="31"/>
      <c r="L638" s="31"/>
      <c r="M638" s="31"/>
    </row>
    <row r="639" spans="1:13" customFormat="1" ht="12.6" x14ac:dyDescent="0.25">
      <c r="A639" s="151"/>
      <c r="C639" s="34"/>
      <c r="F639" s="31"/>
      <c r="H639" s="31"/>
      <c r="J639" s="31"/>
      <c r="K639" s="31"/>
      <c r="L639" s="31"/>
      <c r="M639" s="31"/>
    </row>
    <row r="640" spans="1:13" customFormat="1" ht="12.6" x14ac:dyDescent="0.25">
      <c r="A640" s="151"/>
      <c r="C640" s="34"/>
      <c r="F640" s="31"/>
      <c r="H640" s="31"/>
      <c r="J640" s="31"/>
      <c r="K640" s="31"/>
      <c r="L640" s="31"/>
      <c r="M640" s="31"/>
    </row>
    <row r="641" spans="1:13" customFormat="1" ht="12.6" x14ac:dyDescent="0.25">
      <c r="A641" s="151"/>
      <c r="C641" s="34"/>
      <c r="F641" s="31"/>
      <c r="H641" s="31"/>
      <c r="J641" s="31"/>
      <c r="K641" s="31"/>
      <c r="L641" s="31"/>
      <c r="M641" s="31"/>
    </row>
    <row r="642" spans="1:13" customFormat="1" ht="12.6" x14ac:dyDescent="0.25">
      <c r="A642" s="151"/>
      <c r="C642" s="34"/>
      <c r="F642" s="31"/>
      <c r="H642" s="31"/>
      <c r="J642" s="31"/>
      <c r="K642" s="31"/>
      <c r="L642" s="31"/>
      <c r="M642" s="31"/>
    </row>
    <row r="643" spans="1:13" customFormat="1" ht="12.6" x14ac:dyDescent="0.25">
      <c r="A643" s="151"/>
      <c r="C643" s="34"/>
      <c r="F643" s="31"/>
      <c r="H643" s="31"/>
      <c r="J643" s="31"/>
      <c r="K643" s="31"/>
      <c r="L643" s="31"/>
      <c r="M643" s="31"/>
    </row>
    <row r="644" spans="1:13" customFormat="1" ht="12.6" x14ac:dyDescent="0.25">
      <c r="A644" s="151"/>
      <c r="C644" s="34"/>
      <c r="F644" s="31"/>
      <c r="H644" s="31"/>
      <c r="J644" s="31"/>
      <c r="K644" s="31"/>
      <c r="L644" s="31"/>
      <c r="M644" s="31"/>
    </row>
    <row r="645" spans="1:13" customFormat="1" ht="12.6" x14ac:dyDescent="0.25">
      <c r="A645" s="151"/>
      <c r="C645" s="34"/>
      <c r="F645" s="31"/>
      <c r="H645" s="31"/>
      <c r="J645" s="31"/>
      <c r="K645" s="31"/>
      <c r="L645" s="31"/>
      <c r="M645" s="31"/>
    </row>
    <row r="646" spans="1:13" customFormat="1" ht="12.6" x14ac:dyDescent="0.25">
      <c r="A646" s="151"/>
      <c r="C646" s="34"/>
      <c r="F646" s="31"/>
      <c r="H646" s="31"/>
      <c r="J646" s="31"/>
      <c r="K646" s="31"/>
      <c r="L646" s="31"/>
      <c r="M646" s="31"/>
    </row>
    <row r="647" spans="1:13" customFormat="1" ht="12.6" x14ac:dyDescent="0.25">
      <c r="A647" s="151"/>
      <c r="C647" s="34"/>
      <c r="F647" s="31"/>
      <c r="H647" s="31"/>
      <c r="J647" s="31"/>
      <c r="K647" s="31"/>
      <c r="L647" s="31"/>
      <c r="M647" s="31"/>
    </row>
    <row r="648" spans="1:13" customFormat="1" ht="12.6" x14ac:dyDescent="0.25">
      <c r="A648" s="151"/>
      <c r="C648" s="34"/>
      <c r="F648" s="31"/>
      <c r="H648" s="31"/>
      <c r="J648" s="31"/>
      <c r="K648" s="31"/>
      <c r="L648" s="31"/>
      <c r="M648" s="31"/>
    </row>
    <row r="649" spans="1:13" customFormat="1" ht="12.6" x14ac:dyDescent="0.25">
      <c r="A649" s="151"/>
      <c r="C649" s="34"/>
      <c r="F649" s="31"/>
      <c r="H649" s="31"/>
      <c r="J649" s="31"/>
      <c r="K649" s="31"/>
      <c r="L649" s="31"/>
      <c r="M649" s="31"/>
    </row>
    <row r="650" spans="1:13" customFormat="1" ht="12.6" x14ac:dyDescent="0.25">
      <c r="A650" s="151"/>
      <c r="C650" s="34"/>
      <c r="F650" s="31"/>
      <c r="H650" s="31"/>
      <c r="J650" s="31"/>
      <c r="K650" s="31"/>
      <c r="L650" s="31"/>
      <c r="M650" s="31"/>
    </row>
    <row r="651" spans="1:13" customFormat="1" ht="12.6" x14ac:dyDescent="0.25">
      <c r="A651" s="151"/>
      <c r="C651" s="34"/>
      <c r="F651" s="31"/>
      <c r="H651" s="31"/>
      <c r="J651" s="31"/>
      <c r="K651" s="31"/>
      <c r="L651" s="31"/>
      <c r="M651" s="31"/>
    </row>
    <row r="652" spans="1:13" customFormat="1" ht="12.6" x14ac:dyDescent="0.25">
      <c r="A652" s="151"/>
      <c r="C652" s="34"/>
      <c r="F652" s="31"/>
      <c r="H652" s="31"/>
      <c r="J652" s="31"/>
      <c r="K652" s="31"/>
      <c r="L652" s="31"/>
      <c r="M652" s="31"/>
    </row>
    <row r="653" spans="1:13" customFormat="1" ht="12.6" x14ac:dyDescent="0.25">
      <c r="A653" s="151"/>
      <c r="C653" s="34"/>
      <c r="F653" s="31"/>
      <c r="H653" s="31"/>
      <c r="J653" s="31"/>
      <c r="K653" s="31"/>
      <c r="L653" s="31"/>
      <c r="M653" s="31"/>
    </row>
    <row r="654" spans="1:13" customFormat="1" ht="12.6" x14ac:dyDescent="0.25">
      <c r="A654" s="151"/>
      <c r="C654" s="34"/>
      <c r="F654" s="31"/>
      <c r="H654" s="31"/>
      <c r="J654" s="31"/>
      <c r="K654" s="31"/>
      <c r="L654" s="31"/>
      <c r="M654" s="31"/>
    </row>
    <row r="655" spans="1:13" customFormat="1" ht="12.6" x14ac:dyDescent="0.25">
      <c r="A655" s="151"/>
      <c r="C655" s="34"/>
      <c r="F655" s="31"/>
      <c r="H655" s="31"/>
      <c r="J655" s="31"/>
      <c r="K655" s="31"/>
      <c r="L655" s="31"/>
      <c r="M655" s="31"/>
    </row>
    <row r="656" spans="1:13" customFormat="1" ht="12.6" x14ac:dyDescent="0.25">
      <c r="A656" s="151"/>
      <c r="C656" s="34"/>
      <c r="F656" s="31"/>
      <c r="H656" s="31"/>
      <c r="J656" s="31"/>
      <c r="K656" s="31"/>
      <c r="L656" s="31"/>
      <c r="M656" s="31"/>
    </row>
    <row r="657" spans="1:13" customFormat="1" ht="12.6" x14ac:dyDescent="0.25">
      <c r="A657" s="151"/>
      <c r="C657" s="34"/>
      <c r="F657" s="31"/>
      <c r="H657" s="31"/>
      <c r="J657" s="31"/>
      <c r="K657" s="31"/>
      <c r="L657" s="31"/>
      <c r="M657" s="31"/>
    </row>
    <row r="658" spans="1:13" customFormat="1" ht="12.6" x14ac:dyDescent="0.25">
      <c r="A658" s="151"/>
      <c r="C658" s="34"/>
      <c r="F658" s="31"/>
      <c r="H658" s="31"/>
      <c r="J658" s="31"/>
      <c r="K658" s="31"/>
      <c r="L658" s="31"/>
      <c r="M658" s="31"/>
    </row>
    <row r="659" spans="1:13" customFormat="1" ht="12.6" x14ac:dyDescent="0.25">
      <c r="A659" s="151"/>
      <c r="C659" s="34"/>
      <c r="F659" s="31"/>
      <c r="H659" s="31"/>
      <c r="J659" s="31"/>
      <c r="K659" s="31"/>
      <c r="L659" s="31"/>
      <c r="M659" s="31"/>
    </row>
    <row r="660" spans="1:13" customFormat="1" ht="12.6" x14ac:dyDescent="0.25">
      <c r="A660" s="151"/>
      <c r="C660" s="34"/>
      <c r="F660" s="31"/>
      <c r="H660" s="31"/>
      <c r="J660" s="31"/>
      <c r="K660" s="31"/>
      <c r="L660" s="31"/>
      <c r="M660" s="31"/>
    </row>
    <row r="661" spans="1:13" customFormat="1" ht="12.6" x14ac:dyDescent="0.25">
      <c r="A661" s="151"/>
      <c r="C661" s="34"/>
      <c r="F661" s="31"/>
      <c r="H661" s="31"/>
      <c r="J661" s="31"/>
      <c r="K661" s="31"/>
      <c r="L661" s="31"/>
      <c r="M661" s="31"/>
    </row>
    <row r="662" spans="1:13" customFormat="1" ht="12.6" x14ac:dyDescent="0.25">
      <c r="A662" s="151"/>
      <c r="C662" s="34"/>
      <c r="F662" s="31"/>
      <c r="H662" s="31"/>
      <c r="J662" s="31"/>
      <c r="K662" s="31"/>
      <c r="L662" s="31"/>
      <c r="M662" s="31"/>
    </row>
    <row r="663" spans="1:13" customFormat="1" ht="12.6" x14ac:dyDescent="0.25">
      <c r="A663" s="151"/>
      <c r="C663" s="34"/>
      <c r="F663" s="31"/>
      <c r="H663" s="31"/>
      <c r="J663" s="31"/>
      <c r="K663" s="31"/>
      <c r="L663" s="31"/>
      <c r="M663" s="31"/>
    </row>
    <row r="664" spans="1:13" customFormat="1" ht="12.6" x14ac:dyDescent="0.25">
      <c r="A664" s="151"/>
      <c r="C664" s="34"/>
      <c r="F664" s="31"/>
      <c r="H664" s="31"/>
      <c r="J664" s="31"/>
      <c r="K664" s="31"/>
      <c r="L664" s="31"/>
      <c r="M664" s="31"/>
    </row>
    <row r="665" spans="1:13" customFormat="1" ht="12.6" x14ac:dyDescent="0.25">
      <c r="A665" s="151"/>
      <c r="C665" s="34"/>
      <c r="F665" s="31"/>
      <c r="H665" s="31"/>
      <c r="J665" s="31"/>
      <c r="K665" s="31"/>
      <c r="L665" s="31"/>
      <c r="M665" s="31"/>
    </row>
    <row r="666" spans="1:13" customFormat="1" ht="12.6" x14ac:dyDescent="0.25">
      <c r="A666" s="151"/>
      <c r="C666" s="34"/>
      <c r="F666" s="31"/>
      <c r="H666" s="31"/>
      <c r="J666" s="31"/>
      <c r="K666" s="31"/>
      <c r="L666" s="31"/>
      <c r="M666" s="31"/>
    </row>
    <row r="667" spans="1:13" customFormat="1" ht="12.6" x14ac:dyDescent="0.25">
      <c r="A667" s="151"/>
      <c r="C667" s="34"/>
      <c r="F667" s="31"/>
      <c r="H667" s="31"/>
      <c r="J667" s="31"/>
      <c r="K667" s="31"/>
      <c r="L667" s="31"/>
      <c r="M667" s="31"/>
    </row>
    <row r="668" spans="1:13" customFormat="1" ht="12.6" x14ac:dyDescent="0.25">
      <c r="A668" s="151"/>
      <c r="C668" s="34"/>
      <c r="F668" s="31"/>
      <c r="H668" s="31"/>
      <c r="J668" s="31"/>
      <c r="K668" s="31"/>
      <c r="L668" s="31"/>
      <c r="M668" s="31"/>
    </row>
    <row r="669" spans="1:13" customFormat="1" ht="12.6" x14ac:dyDescent="0.25">
      <c r="A669" s="151"/>
      <c r="C669" s="34"/>
      <c r="F669" s="31"/>
      <c r="H669" s="31"/>
      <c r="J669" s="31"/>
      <c r="K669" s="31"/>
      <c r="L669" s="31"/>
      <c r="M669" s="31"/>
    </row>
    <row r="670" spans="1:13" customFormat="1" ht="12.6" x14ac:dyDescent="0.25">
      <c r="A670" s="151"/>
      <c r="C670" s="34"/>
      <c r="F670" s="31"/>
      <c r="H670" s="31"/>
      <c r="J670" s="31"/>
      <c r="K670" s="31"/>
      <c r="L670" s="31"/>
      <c r="M670" s="31"/>
    </row>
    <row r="671" spans="1:13" customFormat="1" ht="12.6" x14ac:dyDescent="0.25">
      <c r="A671" s="151"/>
      <c r="C671" s="34"/>
      <c r="F671" s="31"/>
      <c r="H671" s="31"/>
      <c r="J671" s="31"/>
      <c r="K671" s="31"/>
      <c r="L671" s="31"/>
      <c r="M671" s="31"/>
    </row>
    <row r="672" spans="1:13" customFormat="1" ht="12.6" x14ac:dyDescent="0.25">
      <c r="A672" s="151"/>
      <c r="C672" s="34"/>
      <c r="F672" s="31"/>
      <c r="H672" s="31"/>
      <c r="J672" s="31"/>
      <c r="K672" s="31"/>
      <c r="L672" s="31"/>
      <c r="M672" s="31"/>
    </row>
    <row r="673" spans="1:13" customFormat="1" ht="12.6" x14ac:dyDescent="0.25">
      <c r="A673" s="151"/>
      <c r="C673" s="34"/>
      <c r="F673" s="31"/>
      <c r="H673" s="31"/>
      <c r="J673" s="31"/>
      <c r="K673" s="31"/>
      <c r="L673" s="31"/>
      <c r="M673" s="31"/>
    </row>
    <row r="674" spans="1:13" customFormat="1" ht="12.6" x14ac:dyDescent="0.25">
      <c r="A674" s="151"/>
      <c r="C674" s="34"/>
      <c r="F674" s="31"/>
      <c r="H674" s="31"/>
      <c r="J674" s="31"/>
      <c r="K674" s="31"/>
      <c r="L674" s="31"/>
      <c r="M674" s="31"/>
    </row>
    <row r="675" spans="1:13" customFormat="1" ht="12.6" x14ac:dyDescent="0.25">
      <c r="A675" s="151"/>
      <c r="C675" s="34"/>
      <c r="F675" s="31"/>
      <c r="H675" s="31"/>
      <c r="J675" s="31"/>
      <c r="K675" s="31"/>
      <c r="L675" s="31"/>
      <c r="M675" s="31"/>
    </row>
    <row r="676" spans="1:13" customFormat="1" ht="12.6" x14ac:dyDescent="0.25">
      <c r="A676" s="151"/>
      <c r="C676" s="34"/>
      <c r="F676" s="31"/>
      <c r="H676" s="31"/>
      <c r="J676" s="31"/>
      <c r="K676" s="31"/>
      <c r="L676" s="31"/>
      <c r="M676" s="31"/>
    </row>
    <row r="677" spans="1:13" customFormat="1" ht="12.6" x14ac:dyDescent="0.25">
      <c r="A677" s="151"/>
      <c r="C677" s="34"/>
      <c r="F677" s="31"/>
      <c r="H677" s="31"/>
      <c r="J677" s="31"/>
      <c r="K677" s="31"/>
      <c r="L677" s="31"/>
      <c r="M677" s="31"/>
    </row>
    <row r="678" spans="1:13" customFormat="1" ht="12.6" x14ac:dyDescent="0.25">
      <c r="A678" s="151"/>
      <c r="C678" s="34"/>
      <c r="F678" s="31"/>
      <c r="H678" s="31"/>
      <c r="J678" s="31"/>
      <c r="K678" s="31"/>
      <c r="L678" s="31"/>
      <c r="M678" s="31"/>
    </row>
    <row r="679" spans="1:13" customFormat="1" ht="12.6" x14ac:dyDescent="0.25">
      <c r="A679" s="151"/>
      <c r="C679" s="34"/>
      <c r="F679" s="31"/>
      <c r="H679" s="31"/>
      <c r="J679" s="31"/>
      <c r="K679" s="31"/>
      <c r="L679" s="31"/>
      <c r="M679" s="31"/>
    </row>
    <row r="680" spans="1:13" customFormat="1" ht="12.6" x14ac:dyDescent="0.25">
      <c r="A680" s="151"/>
      <c r="C680" s="34"/>
      <c r="F680" s="31"/>
      <c r="H680" s="31"/>
      <c r="J680" s="31"/>
      <c r="K680" s="31"/>
      <c r="L680" s="31"/>
      <c r="M680" s="31"/>
    </row>
    <row r="681" spans="1:13" customFormat="1" ht="12.6" x14ac:dyDescent="0.25">
      <c r="A681" s="151"/>
      <c r="C681" s="34"/>
      <c r="F681" s="31"/>
      <c r="H681" s="31"/>
      <c r="J681" s="31"/>
      <c r="K681" s="31"/>
      <c r="L681" s="31"/>
      <c r="M681" s="31"/>
    </row>
    <row r="682" spans="1:13" customFormat="1" ht="12.6" x14ac:dyDescent="0.25">
      <c r="A682" s="151"/>
      <c r="C682" s="34"/>
      <c r="F682" s="31"/>
      <c r="H682" s="31"/>
      <c r="J682" s="31"/>
      <c r="K682" s="31"/>
      <c r="L682" s="31"/>
      <c r="M682" s="31"/>
    </row>
    <row r="683" spans="1:13" customFormat="1" ht="12.6" x14ac:dyDescent="0.25">
      <c r="A683" s="151"/>
      <c r="C683" s="34"/>
      <c r="F683" s="31"/>
      <c r="H683" s="31"/>
      <c r="J683" s="31"/>
      <c r="K683" s="31"/>
      <c r="L683" s="31"/>
      <c r="M683" s="31"/>
    </row>
    <row r="684" spans="1:13" customFormat="1" ht="12.6" x14ac:dyDescent="0.25">
      <c r="A684" s="151"/>
      <c r="C684" s="34"/>
      <c r="F684" s="31"/>
      <c r="H684" s="31"/>
      <c r="J684" s="31"/>
      <c r="K684" s="31"/>
      <c r="L684" s="31"/>
      <c r="M684" s="31"/>
    </row>
    <row r="685" spans="1:13" customFormat="1" ht="12.6" x14ac:dyDescent="0.25">
      <c r="A685" s="151"/>
      <c r="C685" s="34"/>
      <c r="F685" s="31"/>
      <c r="H685" s="31"/>
      <c r="J685" s="31"/>
      <c r="K685" s="31"/>
      <c r="L685" s="31"/>
      <c r="M685" s="31"/>
    </row>
    <row r="686" spans="1:13" customFormat="1" ht="12.6" x14ac:dyDescent="0.25">
      <c r="A686" s="151"/>
      <c r="C686" s="34"/>
      <c r="F686" s="31"/>
      <c r="H686" s="31"/>
      <c r="J686" s="31"/>
      <c r="K686" s="31"/>
      <c r="L686" s="31"/>
      <c r="M686" s="31"/>
    </row>
    <row r="687" spans="1:13" customFormat="1" ht="12.6" x14ac:dyDescent="0.25">
      <c r="A687" s="151"/>
      <c r="C687" s="34"/>
      <c r="F687" s="31"/>
      <c r="H687" s="31"/>
      <c r="J687" s="31"/>
      <c r="K687" s="31"/>
      <c r="L687" s="31"/>
      <c r="M687" s="31"/>
    </row>
    <row r="688" spans="1:13" customFormat="1" ht="12.6" x14ac:dyDescent="0.25">
      <c r="A688" s="151"/>
      <c r="C688" s="34"/>
      <c r="F688" s="31"/>
      <c r="H688" s="31"/>
      <c r="J688" s="31"/>
      <c r="K688" s="31"/>
      <c r="L688" s="31"/>
      <c r="M688" s="31"/>
    </row>
    <row r="689" spans="1:13" customFormat="1" ht="12.6" x14ac:dyDescent="0.25">
      <c r="A689" s="151"/>
      <c r="C689" s="34"/>
      <c r="F689" s="31"/>
      <c r="H689" s="31"/>
      <c r="J689" s="31"/>
      <c r="K689" s="31"/>
      <c r="L689" s="31"/>
      <c r="M689" s="31"/>
    </row>
    <row r="690" spans="1:13" customFormat="1" ht="12.6" x14ac:dyDescent="0.25">
      <c r="A690" s="151"/>
      <c r="C690" s="34"/>
      <c r="F690" s="31"/>
      <c r="H690" s="31"/>
      <c r="J690" s="31"/>
      <c r="K690" s="31"/>
      <c r="L690" s="31"/>
      <c r="M690" s="31"/>
    </row>
    <row r="691" spans="1:13" customFormat="1" ht="12.6" x14ac:dyDescent="0.25">
      <c r="A691" s="151"/>
      <c r="C691" s="34"/>
      <c r="F691" s="31"/>
      <c r="H691" s="31"/>
      <c r="J691" s="31"/>
      <c r="K691" s="31"/>
      <c r="L691" s="31"/>
      <c r="M691" s="31"/>
    </row>
    <row r="692" spans="1:13" customFormat="1" ht="12.6" x14ac:dyDescent="0.25">
      <c r="A692" s="151"/>
      <c r="C692" s="34"/>
      <c r="F692" s="31"/>
      <c r="H692" s="31"/>
      <c r="J692" s="31"/>
      <c r="K692" s="31"/>
      <c r="L692" s="31"/>
      <c r="M692" s="31"/>
    </row>
    <row r="693" spans="1:13" customFormat="1" ht="12.6" x14ac:dyDescent="0.25">
      <c r="A693" s="151"/>
      <c r="C693" s="34"/>
      <c r="F693" s="31"/>
      <c r="H693" s="31"/>
      <c r="J693" s="31"/>
      <c r="K693" s="31"/>
      <c r="L693" s="31"/>
      <c r="M693" s="31"/>
    </row>
    <row r="694" spans="1:13" customFormat="1" ht="12.6" x14ac:dyDescent="0.25">
      <c r="A694" s="151"/>
      <c r="C694" s="34"/>
      <c r="F694" s="31"/>
      <c r="H694" s="31"/>
      <c r="J694" s="31"/>
      <c r="K694" s="31"/>
      <c r="L694" s="31"/>
      <c r="M694" s="31"/>
    </row>
    <row r="695" spans="1:13" customFormat="1" ht="12.6" x14ac:dyDescent="0.25">
      <c r="A695" s="151"/>
      <c r="C695" s="34"/>
      <c r="F695" s="31"/>
      <c r="H695" s="31"/>
      <c r="J695" s="31"/>
      <c r="K695" s="31"/>
      <c r="L695" s="31"/>
      <c r="M695" s="31"/>
    </row>
    <row r="696" spans="1:13" customFormat="1" ht="12.6" x14ac:dyDescent="0.25">
      <c r="A696" s="151"/>
      <c r="C696" s="34"/>
      <c r="F696" s="31"/>
      <c r="H696" s="31"/>
      <c r="J696" s="31"/>
      <c r="K696" s="31"/>
      <c r="L696" s="31"/>
      <c r="M696" s="31"/>
    </row>
    <row r="697" spans="1:13" customFormat="1" ht="12.6" x14ac:dyDescent="0.25">
      <c r="A697" s="151"/>
      <c r="C697" s="34"/>
      <c r="F697" s="31"/>
      <c r="H697" s="31"/>
      <c r="J697" s="31"/>
      <c r="K697" s="31"/>
      <c r="L697" s="31"/>
      <c r="M697" s="31"/>
    </row>
    <row r="698" spans="1:13" customFormat="1" ht="12.6" x14ac:dyDescent="0.25">
      <c r="A698" s="151"/>
      <c r="C698" s="34"/>
      <c r="F698" s="31"/>
      <c r="H698" s="31"/>
      <c r="J698" s="31"/>
      <c r="K698" s="31"/>
      <c r="L698" s="31"/>
      <c r="M698" s="31"/>
    </row>
    <row r="699" spans="1:13" customFormat="1" ht="12.6" x14ac:dyDescent="0.25">
      <c r="A699" s="151"/>
      <c r="C699" s="34"/>
      <c r="F699" s="31"/>
      <c r="H699" s="31"/>
      <c r="J699" s="31"/>
      <c r="K699" s="31"/>
      <c r="L699" s="31"/>
      <c r="M699" s="31"/>
    </row>
    <row r="700" spans="1:13" customFormat="1" ht="12.6" x14ac:dyDescent="0.25">
      <c r="A700" s="151"/>
      <c r="C700" s="34"/>
      <c r="F700" s="31"/>
      <c r="H700" s="31"/>
      <c r="J700" s="31"/>
      <c r="K700" s="31"/>
      <c r="L700" s="31"/>
      <c r="M700" s="31"/>
    </row>
    <row r="701" spans="1:13" customFormat="1" ht="12.6" x14ac:dyDescent="0.25">
      <c r="A701" s="151"/>
      <c r="C701" s="34"/>
      <c r="F701" s="31"/>
      <c r="H701" s="31"/>
      <c r="J701" s="31"/>
      <c r="K701" s="31"/>
      <c r="L701" s="31"/>
      <c r="M701" s="31"/>
    </row>
    <row r="702" spans="1:13" customFormat="1" ht="12.6" x14ac:dyDescent="0.25">
      <c r="A702" s="151"/>
      <c r="C702" s="34"/>
      <c r="F702" s="31"/>
      <c r="H702" s="31"/>
      <c r="J702" s="31"/>
      <c r="K702" s="31"/>
      <c r="L702" s="31"/>
      <c r="M702" s="31"/>
    </row>
    <row r="703" spans="1:13" customFormat="1" ht="12.6" x14ac:dyDescent="0.25">
      <c r="A703" s="151"/>
      <c r="C703" s="34"/>
      <c r="F703" s="31"/>
      <c r="H703" s="31"/>
      <c r="J703" s="31"/>
      <c r="K703" s="31"/>
      <c r="L703" s="31"/>
      <c r="M703" s="31"/>
    </row>
    <row r="704" spans="1:13" customFormat="1" ht="12.6" x14ac:dyDescent="0.25">
      <c r="A704" s="151"/>
      <c r="C704" s="34"/>
      <c r="F704" s="31"/>
      <c r="H704" s="31"/>
      <c r="J704" s="31"/>
      <c r="K704" s="31"/>
      <c r="L704" s="31"/>
      <c r="M704" s="31"/>
    </row>
    <row r="705" spans="1:13" customFormat="1" ht="12.6" x14ac:dyDescent="0.25">
      <c r="A705" s="151"/>
      <c r="C705" s="34"/>
      <c r="F705" s="31"/>
      <c r="H705" s="31"/>
      <c r="J705" s="31"/>
      <c r="K705" s="31"/>
      <c r="L705" s="31"/>
      <c r="M705" s="31"/>
    </row>
    <row r="706" spans="1:13" customFormat="1" ht="12.6" x14ac:dyDescent="0.25">
      <c r="A706" s="151"/>
      <c r="C706" s="34"/>
      <c r="F706" s="31"/>
      <c r="H706" s="31"/>
      <c r="J706" s="31"/>
      <c r="K706" s="31"/>
      <c r="L706" s="31"/>
      <c r="M706" s="31"/>
    </row>
    <row r="707" spans="1:13" customFormat="1" ht="12.6" x14ac:dyDescent="0.25">
      <c r="A707" s="151"/>
      <c r="C707" s="34"/>
      <c r="F707" s="31"/>
      <c r="H707" s="31"/>
      <c r="J707" s="31"/>
      <c r="K707" s="31"/>
      <c r="L707" s="31"/>
      <c r="M707" s="31"/>
    </row>
    <row r="708" spans="1:13" customFormat="1" ht="12.6" x14ac:dyDescent="0.25">
      <c r="A708" s="151"/>
      <c r="C708" s="34"/>
      <c r="F708" s="31"/>
      <c r="H708" s="31"/>
      <c r="J708" s="31"/>
      <c r="K708" s="31"/>
      <c r="L708" s="31"/>
      <c r="M708" s="31"/>
    </row>
    <row r="709" spans="1:13" customFormat="1" ht="12.6" x14ac:dyDescent="0.25">
      <c r="A709" s="151"/>
      <c r="C709" s="34"/>
      <c r="F709" s="31"/>
      <c r="H709" s="31"/>
      <c r="J709" s="31"/>
      <c r="K709" s="31"/>
      <c r="L709" s="31"/>
      <c r="M709" s="31"/>
    </row>
    <row r="710" spans="1:13" customFormat="1" ht="12.6" x14ac:dyDescent="0.25">
      <c r="A710" s="151"/>
      <c r="C710" s="34"/>
      <c r="F710" s="31"/>
      <c r="H710" s="31"/>
      <c r="J710" s="31"/>
      <c r="K710" s="31"/>
      <c r="L710" s="31"/>
      <c r="M710" s="31"/>
    </row>
    <row r="711" spans="1:13" customFormat="1" ht="12.6" x14ac:dyDescent="0.25">
      <c r="A711" s="151"/>
      <c r="C711" s="34"/>
      <c r="F711" s="31"/>
      <c r="H711" s="31"/>
      <c r="J711" s="31"/>
      <c r="K711" s="31"/>
      <c r="L711" s="31"/>
      <c r="M711" s="31"/>
    </row>
    <row r="712" spans="1:13" customFormat="1" ht="12.6" x14ac:dyDescent="0.25">
      <c r="A712" s="151"/>
      <c r="C712" s="34"/>
      <c r="F712" s="31"/>
      <c r="H712" s="31"/>
      <c r="J712" s="31"/>
      <c r="K712" s="31"/>
      <c r="L712" s="31"/>
      <c r="M712" s="31"/>
    </row>
    <row r="713" spans="1:13" customFormat="1" ht="12.6" x14ac:dyDescent="0.25">
      <c r="A713" s="151"/>
      <c r="C713" s="34"/>
      <c r="F713" s="31"/>
      <c r="H713" s="31"/>
      <c r="J713" s="31"/>
      <c r="K713" s="31"/>
      <c r="L713" s="31"/>
      <c r="M713" s="31"/>
    </row>
    <row r="714" spans="1:13" customFormat="1" ht="12.6" x14ac:dyDescent="0.25">
      <c r="A714" s="151"/>
      <c r="C714" s="34"/>
      <c r="F714" s="31"/>
      <c r="H714" s="31"/>
      <c r="J714" s="31"/>
      <c r="K714" s="31"/>
      <c r="L714" s="31"/>
      <c r="M714" s="31"/>
    </row>
    <row r="715" spans="1:13" customFormat="1" ht="12.6" x14ac:dyDescent="0.25">
      <c r="A715" s="151"/>
      <c r="C715" s="34"/>
      <c r="F715" s="31"/>
      <c r="H715" s="31"/>
      <c r="J715" s="31"/>
      <c r="K715" s="31"/>
      <c r="L715" s="31"/>
      <c r="M715" s="31"/>
    </row>
    <row r="716" spans="1:13" customFormat="1" ht="12.6" x14ac:dyDescent="0.25">
      <c r="A716" s="151"/>
      <c r="C716" s="34"/>
      <c r="F716" s="31"/>
      <c r="H716" s="31"/>
      <c r="J716" s="31"/>
      <c r="K716" s="31"/>
      <c r="L716" s="31"/>
      <c r="M716" s="31"/>
    </row>
    <row r="717" spans="1:13" customFormat="1" ht="12.6" x14ac:dyDescent="0.25">
      <c r="A717" s="151"/>
      <c r="C717" s="34"/>
      <c r="F717" s="31"/>
      <c r="H717" s="31"/>
      <c r="J717" s="31"/>
      <c r="K717" s="31"/>
      <c r="L717" s="31"/>
      <c r="M717" s="31"/>
    </row>
    <row r="718" spans="1:13" customFormat="1" ht="12.6" x14ac:dyDescent="0.25">
      <c r="A718" s="151"/>
      <c r="C718" s="34"/>
      <c r="F718" s="31"/>
      <c r="H718" s="31"/>
      <c r="J718" s="31"/>
      <c r="K718" s="31"/>
      <c r="L718" s="31"/>
      <c r="M718" s="31"/>
    </row>
    <row r="719" spans="1:13" customFormat="1" ht="12.6" x14ac:dyDescent="0.25">
      <c r="A719" s="151"/>
      <c r="C719" s="34"/>
      <c r="F719" s="31"/>
      <c r="H719" s="31"/>
      <c r="J719" s="31"/>
      <c r="K719" s="31"/>
      <c r="L719" s="31"/>
      <c r="M719" s="31"/>
    </row>
    <row r="720" spans="1:13" customFormat="1" ht="12.6" x14ac:dyDescent="0.25">
      <c r="A720" s="151"/>
      <c r="C720" s="34"/>
      <c r="F720" s="31"/>
      <c r="H720" s="31"/>
      <c r="J720" s="31"/>
      <c r="K720" s="31"/>
      <c r="L720" s="31"/>
      <c r="M720" s="31"/>
    </row>
    <row r="721" spans="1:13" customFormat="1" ht="12.6" x14ac:dyDescent="0.25">
      <c r="A721" s="151"/>
      <c r="C721" s="34"/>
      <c r="F721" s="31"/>
      <c r="H721" s="31"/>
      <c r="J721" s="31"/>
      <c r="K721" s="31"/>
      <c r="L721" s="31"/>
      <c r="M721" s="31"/>
    </row>
    <row r="722" spans="1:13" customFormat="1" ht="12.6" x14ac:dyDescent="0.25">
      <c r="A722" s="151"/>
      <c r="C722" s="34"/>
      <c r="F722" s="31"/>
      <c r="H722" s="31"/>
      <c r="J722" s="31"/>
      <c r="K722" s="31"/>
      <c r="L722" s="31"/>
      <c r="M722" s="31"/>
    </row>
    <row r="723" spans="1:13" customFormat="1" ht="12.6" x14ac:dyDescent="0.25">
      <c r="A723" s="151"/>
      <c r="C723" s="34"/>
      <c r="F723" s="31"/>
      <c r="H723" s="31"/>
      <c r="J723" s="31"/>
      <c r="K723" s="31"/>
      <c r="L723" s="31"/>
      <c r="M723" s="31"/>
    </row>
    <row r="724" spans="1:13" customFormat="1" ht="12.6" x14ac:dyDescent="0.25">
      <c r="A724" s="151"/>
      <c r="C724" s="34"/>
      <c r="F724" s="31"/>
      <c r="H724" s="31"/>
      <c r="J724" s="31"/>
      <c r="K724" s="31"/>
      <c r="L724" s="31"/>
      <c r="M724" s="31"/>
    </row>
    <row r="725" spans="1:13" customFormat="1" ht="12.6" x14ac:dyDescent="0.25">
      <c r="A725" s="151"/>
      <c r="C725" s="34"/>
      <c r="F725" s="31"/>
      <c r="H725" s="31"/>
      <c r="J725" s="31"/>
      <c r="K725" s="31"/>
      <c r="L725" s="31"/>
      <c r="M725" s="31"/>
    </row>
    <row r="726" spans="1:13" customFormat="1" ht="12.6" x14ac:dyDescent="0.25">
      <c r="A726" s="151"/>
      <c r="C726" s="34"/>
      <c r="F726" s="31"/>
      <c r="H726" s="31"/>
      <c r="J726" s="31"/>
      <c r="K726" s="31"/>
      <c r="L726" s="31"/>
      <c r="M726" s="31"/>
    </row>
    <row r="727" spans="1:13" customFormat="1" ht="12.6" x14ac:dyDescent="0.25">
      <c r="A727" s="151"/>
      <c r="C727" s="34"/>
      <c r="F727" s="31"/>
      <c r="H727" s="31"/>
      <c r="J727" s="31"/>
      <c r="K727" s="31"/>
      <c r="L727" s="31"/>
      <c r="M727" s="31"/>
    </row>
    <row r="728" spans="1:13" customFormat="1" ht="12.6" x14ac:dyDescent="0.25">
      <c r="A728" s="151"/>
      <c r="C728" s="34"/>
      <c r="F728" s="31"/>
      <c r="H728" s="31"/>
      <c r="J728" s="31"/>
      <c r="K728" s="31"/>
      <c r="L728" s="31"/>
      <c r="M728" s="31"/>
    </row>
    <row r="729" spans="1:13" customFormat="1" ht="12.6" x14ac:dyDescent="0.25">
      <c r="A729" s="151"/>
      <c r="C729" s="34"/>
      <c r="F729" s="31"/>
      <c r="H729" s="31"/>
      <c r="J729" s="31"/>
      <c r="K729" s="31"/>
      <c r="L729" s="31"/>
      <c r="M729" s="31"/>
    </row>
    <row r="730" spans="1:13" customFormat="1" ht="12.6" x14ac:dyDescent="0.25">
      <c r="A730" s="151"/>
      <c r="C730" s="34"/>
      <c r="F730" s="31"/>
      <c r="H730" s="31"/>
      <c r="J730" s="31"/>
      <c r="K730" s="31"/>
      <c r="L730" s="31"/>
      <c r="M730" s="31"/>
    </row>
    <row r="731" spans="1:13" customFormat="1" ht="12.6" x14ac:dyDescent="0.25">
      <c r="A731" s="151"/>
      <c r="C731" s="34"/>
      <c r="F731" s="31"/>
      <c r="H731" s="31"/>
      <c r="J731" s="31"/>
      <c r="K731" s="31"/>
      <c r="L731" s="31"/>
      <c r="M731" s="31"/>
    </row>
    <row r="732" spans="1:13" customFormat="1" ht="12.6" x14ac:dyDescent="0.25">
      <c r="A732" s="151"/>
      <c r="C732" s="34"/>
      <c r="F732" s="31"/>
      <c r="H732" s="31"/>
      <c r="J732" s="31"/>
      <c r="K732" s="31"/>
      <c r="L732" s="31"/>
      <c r="M732" s="31"/>
    </row>
    <row r="733" spans="1:13" customFormat="1" ht="12.6" x14ac:dyDescent="0.25">
      <c r="A733" s="151"/>
      <c r="C733" s="34"/>
      <c r="F733" s="31"/>
      <c r="H733" s="31"/>
      <c r="J733" s="31"/>
      <c r="K733" s="31"/>
      <c r="L733" s="31"/>
      <c r="M733" s="31"/>
    </row>
    <row r="734" spans="1:13" customFormat="1" ht="12.6" x14ac:dyDescent="0.25">
      <c r="A734" s="151"/>
      <c r="C734" s="34"/>
      <c r="F734" s="31"/>
      <c r="H734" s="31"/>
      <c r="J734" s="31"/>
      <c r="K734" s="31"/>
      <c r="L734" s="31"/>
      <c r="M734" s="31"/>
    </row>
    <row r="735" spans="1:13" customFormat="1" ht="12.6" x14ac:dyDescent="0.25">
      <c r="A735" s="151"/>
      <c r="C735" s="34"/>
      <c r="F735" s="31"/>
      <c r="H735" s="31"/>
      <c r="J735" s="31"/>
      <c r="K735" s="31"/>
      <c r="L735" s="31"/>
      <c r="M735" s="31"/>
    </row>
    <row r="736" spans="1:13" customFormat="1" ht="12.6" x14ac:dyDescent="0.25">
      <c r="A736" s="151"/>
      <c r="C736" s="34"/>
      <c r="F736" s="31"/>
      <c r="H736" s="31"/>
      <c r="J736" s="31"/>
      <c r="K736" s="31"/>
      <c r="L736" s="31"/>
      <c r="M736" s="31"/>
    </row>
    <row r="737" spans="1:13" customFormat="1" ht="12.6" x14ac:dyDescent="0.25">
      <c r="A737" s="151"/>
      <c r="C737" s="34"/>
      <c r="F737" s="31"/>
      <c r="H737" s="31"/>
      <c r="J737" s="31"/>
      <c r="K737" s="31"/>
      <c r="L737" s="31"/>
      <c r="M737" s="31"/>
    </row>
    <row r="738" spans="1:13" customFormat="1" ht="12.6" x14ac:dyDescent="0.25">
      <c r="A738" s="151"/>
      <c r="C738" s="34"/>
      <c r="F738" s="31"/>
      <c r="H738" s="31"/>
      <c r="J738" s="31"/>
      <c r="K738" s="31"/>
      <c r="L738" s="31"/>
      <c r="M738" s="31"/>
    </row>
    <row r="739" spans="1:13" customFormat="1" ht="12.6" x14ac:dyDescent="0.25">
      <c r="A739" s="151"/>
      <c r="C739" s="34"/>
      <c r="F739" s="31"/>
      <c r="H739" s="31"/>
      <c r="J739" s="31"/>
      <c r="K739" s="31"/>
      <c r="L739" s="31"/>
      <c r="M739" s="31"/>
    </row>
    <row r="740" spans="1:13" customFormat="1" ht="12.6" x14ac:dyDescent="0.25">
      <c r="A740" s="151"/>
      <c r="C740" s="34"/>
      <c r="F740" s="31"/>
      <c r="H740" s="31"/>
      <c r="J740" s="31"/>
      <c r="K740" s="31"/>
      <c r="L740" s="31"/>
      <c r="M740" s="31"/>
    </row>
    <row r="741" spans="1:13" customFormat="1" ht="12.6" x14ac:dyDescent="0.25">
      <c r="A741" s="151"/>
      <c r="C741" s="34"/>
      <c r="F741" s="31"/>
      <c r="H741" s="31"/>
      <c r="J741" s="31"/>
      <c r="K741" s="31"/>
      <c r="L741" s="31"/>
      <c r="M741" s="31"/>
    </row>
    <row r="742" spans="1:13" customFormat="1" ht="12.6" x14ac:dyDescent="0.25">
      <c r="A742" s="151"/>
      <c r="C742" s="34"/>
      <c r="F742" s="31"/>
      <c r="H742" s="31"/>
      <c r="J742" s="31"/>
      <c r="K742" s="31"/>
      <c r="L742" s="31"/>
      <c r="M742" s="31"/>
    </row>
    <row r="743" spans="1:13" customFormat="1" ht="12.6" x14ac:dyDescent="0.25">
      <c r="A743" s="151"/>
      <c r="C743" s="34"/>
      <c r="F743" s="31"/>
      <c r="H743" s="31"/>
      <c r="J743" s="31"/>
      <c r="K743" s="31"/>
      <c r="L743" s="31"/>
      <c r="M743" s="31"/>
    </row>
    <row r="744" spans="1:13" customFormat="1" ht="12.6" x14ac:dyDescent="0.25">
      <c r="A744" s="151"/>
      <c r="C744" s="34"/>
      <c r="F744" s="31"/>
      <c r="H744" s="31"/>
      <c r="J744" s="31"/>
      <c r="K744" s="31"/>
      <c r="L744" s="31"/>
      <c r="M744" s="31"/>
    </row>
    <row r="745" spans="1:13" customFormat="1" ht="12.6" x14ac:dyDescent="0.25">
      <c r="A745" s="151"/>
      <c r="C745" s="34"/>
      <c r="F745" s="31"/>
      <c r="H745" s="31"/>
      <c r="J745" s="31"/>
      <c r="K745" s="31"/>
      <c r="L745" s="31"/>
      <c r="M745" s="31"/>
    </row>
    <row r="746" spans="1:13" customFormat="1" ht="12.6" x14ac:dyDescent="0.25">
      <c r="A746" s="151"/>
      <c r="C746" s="34"/>
      <c r="F746" s="31"/>
      <c r="H746" s="31"/>
      <c r="J746" s="31"/>
      <c r="K746" s="31"/>
      <c r="L746" s="31"/>
      <c r="M746" s="31"/>
    </row>
    <row r="747" spans="1:13" customFormat="1" ht="12.6" x14ac:dyDescent="0.25">
      <c r="A747" s="151"/>
      <c r="C747" s="34"/>
      <c r="F747" s="31"/>
      <c r="H747" s="31"/>
      <c r="J747" s="31"/>
      <c r="K747" s="31"/>
      <c r="L747" s="31"/>
      <c r="M747" s="31"/>
    </row>
    <row r="748" spans="1:13" customFormat="1" ht="12.6" x14ac:dyDescent="0.25">
      <c r="A748" s="151"/>
      <c r="C748" s="34"/>
      <c r="F748" s="31"/>
      <c r="H748" s="31"/>
      <c r="J748" s="31"/>
      <c r="K748" s="31"/>
      <c r="L748" s="31"/>
      <c r="M748" s="31"/>
    </row>
    <row r="749" spans="1:13" customFormat="1" ht="12.6" x14ac:dyDescent="0.25">
      <c r="A749" s="151"/>
      <c r="C749" s="34"/>
      <c r="F749" s="31"/>
      <c r="H749" s="31"/>
      <c r="J749" s="31"/>
      <c r="K749" s="31"/>
      <c r="L749" s="31"/>
      <c r="M749" s="31"/>
    </row>
    <row r="750" spans="1:13" customFormat="1" ht="12.6" x14ac:dyDescent="0.25">
      <c r="A750" s="151"/>
      <c r="C750" s="34"/>
      <c r="F750" s="31"/>
      <c r="H750" s="31"/>
      <c r="J750" s="31"/>
      <c r="K750" s="31"/>
      <c r="L750" s="31"/>
      <c r="M750" s="31"/>
    </row>
    <row r="751" spans="1:13" customFormat="1" ht="12.6" x14ac:dyDescent="0.25">
      <c r="A751" s="151"/>
      <c r="C751" s="34"/>
      <c r="F751" s="31"/>
      <c r="H751" s="31"/>
      <c r="J751" s="31"/>
      <c r="K751" s="31"/>
      <c r="L751" s="31"/>
      <c r="M751" s="31"/>
    </row>
    <row r="752" spans="1:13" customFormat="1" ht="12.6" x14ac:dyDescent="0.25">
      <c r="A752" s="151"/>
      <c r="C752" s="34"/>
      <c r="F752" s="31"/>
      <c r="H752" s="31"/>
      <c r="J752" s="31"/>
      <c r="K752" s="31"/>
      <c r="L752" s="31"/>
      <c r="M752" s="31"/>
    </row>
    <row r="753" spans="1:13" customFormat="1" ht="12.6" x14ac:dyDescent="0.25">
      <c r="A753" s="151"/>
      <c r="C753" s="34"/>
      <c r="F753" s="31"/>
      <c r="H753" s="31"/>
      <c r="J753" s="31"/>
      <c r="K753" s="31"/>
      <c r="L753" s="31"/>
      <c r="M753" s="31"/>
    </row>
    <row r="754" spans="1:13" customFormat="1" ht="12.6" x14ac:dyDescent="0.25">
      <c r="A754" s="151"/>
      <c r="C754" s="34"/>
      <c r="F754" s="31"/>
      <c r="H754" s="31"/>
      <c r="J754" s="31"/>
      <c r="K754" s="31"/>
      <c r="L754" s="31"/>
      <c r="M754" s="31"/>
    </row>
    <row r="755" spans="1:13" customFormat="1" ht="12.6" x14ac:dyDescent="0.25">
      <c r="A755" s="151"/>
      <c r="C755" s="34"/>
      <c r="F755" s="31"/>
      <c r="H755" s="31"/>
      <c r="J755" s="31"/>
      <c r="K755" s="31"/>
      <c r="L755" s="31"/>
      <c r="M755" s="31"/>
    </row>
    <row r="756" spans="1:13" customFormat="1" ht="12.6" x14ac:dyDescent="0.25">
      <c r="A756" s="151"/>
      <c r="C756" s="34"/>
      <c r="F756" s="31"/>
      <c r="H756" s="31"/>
      <c r="J756" s="31"/>
      <c r="K756" s="31"/>
      <c r="L756" s="31"/>
      <c r="M756" s="31"/>
    </row>
    <row r="757" spans="1:13" customFormat="1" ht="12.6" x14ac:dyDescent="0.25">
      <c r="A757" s="151"/>
      <c r="C757" s="34"/>
      <c r="F757" s="31"/>
      <c r="H757" s="31"/>
      <c r="J757" s="31"/>
      <c r="K757" s="31"/>
      <c r="L757" s="31"/>
      <c r="M757" s="31"/>
    </row>
    <row r="758" spans="1:13" customFormat="1" ht="12.6" x14ac:dyDescent="0.25">
      <c r="A758" s="151"/>
      <c r="C758" s="34"/>
      <c r="F758" s="31"/>
      <c r="H758" s="31"/>
      <c r="J758" s="31"/>
      <c r="K758" s="31"/>
      <c r="L758" s="31"/>
      <c r="M758" s="31"/>
    </row>
    <row r="759" spans="1:13" customFormat="1" ht="12.6" x14ac:dyDescent="0.25">
      <c r="A759" s="151"/>
      <c r="C759" s="34"/>
      <c r="F759" s="31"/>
      <c r="H759" s="31"/>
      <c r="J759" s="31"/>
      <c r="K759" s="31"/>
      <c r="L759" s="31"/>
      <c r="M759" s="31"/>
    </row>
    <row r="760" spans="1:13" customFormat="1" ht="12.6" x14ac:dyDescent="0.25">
      <c r="A760" s="151"/>
      <c r="C760" s="34"/>
      <c r="F760" s="31"/>
      <c r="H760" s="31"/>
      <c r="J760" s="31"/>
      <c r="K760" s="31"/>
      <c r="L760" s="31"/>
      <c r="M760" s="31"/>
    </row>
    <row r="761" spans="1:13" customFormat="1" ht="12.6" x14ac:dyDescent="0.25">
      <c r="A761" s="151"/>
      <c r="C761" s="34"/>
      <c r="F761" s="31"/>
      <c r="H761" s="31"/>
      <c r="J761" s="31"/>
      <c r="K761" s="31"/>
      <c r="L761" s="31"/>
      <c r="M761" s="31"/>
    </row>
    <row r="762" spans="1:13" customFormat="1" ht="12.6" x14ac:dyDescent="0.25">
      <c r="A762" s="151"/>
      <c r="C762" s="34"/>
      <c r="F762" s="31"/>
      <c r="H762" s="31"/>
      <c r="J762" s="31"/>
      <c r="K762" s="31"/>
      <c r="L762" s="31"/>
      <c r="M762" s="31"/>
    </row>
    <row r="763" spans="1:13" customFormat="1" ht="12.6" x14ac:dyDescent="0.25">
      <c r="A763" s="151"/>
      <c r="C763" s="34"/>
      <c r="F763" s="31"/>
      <c r="H763" s="31"/>
      <c r="J763" s="31"/>
      <c r="K763" s="31"/>
      <c r="L763" s="31"/>
      <c r="M763" s="31"/>
    </row>
    <row r="764" spans="1:13" customFormat="1" ht="12.6" x14ac:dyDescent="0.25">
      <c r="A764" s="151"/>
      <c r="C764" s="34"/>
      <c r="F764" s="31"/>
      <c r="H764" s="31"/>
      <c r="J764" s="31"/>
      <c r="K764" s="31"/>
      <c r="L764" s="31"/>
      <c r="M764" s="31"/>
    </row>
    <row r="765" spans="1:13" customFormat="1" ht="12.6" x14ac:dyDescent="0.25">
      <c r="A765" s="151"/>
      <c r="C765" s="34"/>
      <c r="F765" s="31"/>
      <c r="H765" s="31"/>
      <c r="J765" s="31"/>
      <c r="K765" s="31"/>
      <c r="L765" s="31"/>
      <c r="M765" s="31"/>
    </row>
    <row r="766" spans="1:13" customFormat="1" ht="12.6" x14ac:dyDescent="0.25">
      <c r="A766" s="151"/>
      <c r="C766" s="34"/>
      <c r="F766" s="31"/>
      <c r="H766" s="31"/>
      <c r="J766" s="31"/>
      <c r="K766" s="31"/>
      <c r="L766" s="31"/>
      <c r="M766" s="31"/>
    </row>
    <row r="767" spans="1:13" customFormat="1" ht="12.6" x14ac:dyDescent="0.25">
      <c r="A767" s="151"/>
      <c r="C767" s="34"/>
      <c r="F767" s="31"/>
      <c r="H767" s="31"/>
      <c r="J767" s="31"/>
      <c r="K767" s="31"/>
      <c r="L767" s="31"/>
      <c r="M767" s="31"/>
    </row>
    <row r="768" spans="1:13" customFormat="1" ht="12.6" x14ac:dyDescent="0.25">
      <c r="A768" s="151"/>
      <c r="C768" s="34"/>
      <c r="F768" s="31"/>
      <c r="H768" s="31"/>
      <c r="J768" s="31"/>
      <c r="K768" s="31"/>
      <c r="L768" s="31"/>
      <c r="M768" s="31"/>
    </row>
    <row r="769" spans="1:13" customFormat="1" ht="12.6" x14ac:dyDescent="0.25">
      <c r="A769" s="151"/>
      <c r="C769" s="34"/>
      <c r="F769" s="31"/>
      <c r="H769" s="31"/>
      <c r="J769" s="31"/>
      <c r="K769" s="31"/>
      <c r="L769" s="31"/>
      <c r="M769" s="31"/>
    </row>
    <row r="770" spans="1:13" customFormat="1" ht="12.6" x14ac:dyDescent="0.25">
      <c r="A770" s="151"/>
      <c r="C770" s="34"/>
      <c r="F770" s="31"/>
      <c r="H770" s="31"/>
      <c r="J770" s="31"/>
      <c r="K770" s="31"/>
      <c r="L770" s="31"/>
      <c r="M770" s="31"/>
    </row>
    <row r="771" spans="1:13" customFormat="1" ht="12.6" x14ac:dyDescent="0.25">
      <c r="A771" s="151"/>
      <c r="C771" s="34"/>
      <c r="F771" s="31"/>
      <c r="H771" s="31"/>
      <c r="J771" s="31"/>
      <c r="K771" s="31"/>
      <c r="L771" s="31"/>
      <c r="M771" s="31"/>
    </row>
    <row r="772" spans="1:13" customFormat="1" ht="12.6" x14ac:dyDescent="0.25">
      <c r="A772" s="151"/>
      <c r="C772" s="34"/>
      <c r="F772" s="31"/>
      <c r="H772" s="31"/>
      <c r="J772" s="31"/>
      <c r="K772" s="31"/>
      <c r="L772" s="31"/>
      <c r="M772" s="31"/>
    </row>
    <row r="773" spans="1:13" customFormat="1" ht="12.6" x14ac:dyDescent="0.25">
      <c r="A773" s="151"/>
      <c r="C773" s="34"/>
      <c r="F773" s="31"/>
      <c r="H773" s="31"/>
      <c r="J773" s="31"/>
      <c r="K773" s="31"/>
      <c r="L773" s="31"/>
      <c r="M773" s="31"/>
    </row>
    <row r="774" spans="1:13" customFormat="1" ht="12.6" x14ac:dyDescent="0.25">
      <c r="A774" s="151"/>
      <c r="C774" s="34"/>
      <c r="F774" s="31"/>
      <c r="H774" s="31"/>
      <c r="J774" s="31"/>
      <c r="K774" s="31"/>
      <c r="L774" s="31"/>
      <c r="M774" s="31"/>
    </row>
    <row r="775" spans="1:13" customFormat="1" ht="12.6" x14ac:dyDescent="0.25">
      <c r="A775" s="151"/>
      <c r="C775" s="34"/>
      <c r="F775" s="31"/>
      <c r="H775" s="31"/>
      <c r="J775" s="31"/>
      <c r="K775" s="31"/>
      <c r="L775" s="31"/>
      <c r="M775" s="31"/>
    </row>
    <row r="776" spans="1:13" customFormat="1" ht="12.6" x14ac:dyDescent="0.25">
      <c r="A776" s="151"/>
      <c r="C776" s="34"/>
      <c r="F776" s="31"/>
      <c r="H776" s="31"/>
      <c r="J776" s="31"/>
      <c r="K776" s="31"/>
      <c r="L776" s="31"/>
      <c r="M776" s="31"/>
    </row>
    <row r="777" spans="1:13" customFormat="1" ht="12.6" x14ac:dyDescent="0.25">
      <c r="A777" s="151"/>
      <c r="C777" s="34"/>
      <c r="F777" s="31"/>
      <c r="H777" s="31"/>
      <c r="J777" s="31"/>
      <c r="K777" s="31"/>
      <c r="L777" s="31"/>
      <c r="M777" s="31"/>
    </row>
    <row r="778" spans="1:13" customFormat="1" ht="12.6" x14ac:dyDescent="0.25">
      <c r="A778" s="151"/>
      <c r="C778" s="34"/>
      <c r="F778" s="31"/>
      <c r="H778" s="31"/>
      <c r="J778" s="31"/>
      <c r="K778" s="31"/>
      <c r="L778" s="31"/>
      <c r="M778" s="31"/>
    </row>
    <row r="779" spans="1:13" customFormat="1" ht="12.6" x14ac:dyDescent="0.25">
      <c r="A779" s="151"/>
      <c r="C779" s="34"/>
      <c r="F779" s="31"/>
      <c r="H779" s="31"/>
      <c r="J779" s="31"/>
      <c r="K779" s="31"/>
      <c r="L779" s="31"/>
      <c r="M779" s="31"/>
    </row>
    <row r="780" spans="1:13" customFormat="1" ht="12.6" x14ac:dyDescent="0.25">
      <c r="A780" s="151"/>
      <c r="C780" s="34"/>
      <c r="F780" s="31"/>
      <c r="H780" s="31"/>
      <c r="J780" s="31"/>
      <c r="K780" s="31"/>
      <c r="L780" s="31"/>
      <c r="M780" s="31"/>
    </row>
    <row r="781" spans="1:13" customFormat="1" ht="12.6" x14ac:dyDescent="0.25">
      <c r="A781" s="151"/>
      <c r="C781" s="34"/>
      <c r="F781" s="31"/>
      <c r="H781" s="31"/>
      <c r="J781" s="31"/>
      <c r="K781" s="31"/>
      <c r="L781" s="31"/>
      <c r="M781" s="31"/>
    </row>
    <row r="782" spans="1:13" customFormat="1" ht="12.6" x14ac:dyDescent="0.25">
      <c r="A782" s="151"/>
      <c r="C782" s="34"/>
      <c r="F782" s="31"/>
      <c r="H782" s="31"/>
      <c r="J782" s="31"/>
      <c r="K782" s="31"/>
      <c r="L782" s="31"/>
      <c r="M782" s="31"/>
    </row>
    <row r="783" spans="1:13" customFormat="1" ht="12.6" x14ac:dyDescent="0.25">
      <c r="A783" s="151"/>
      <c r="C783" s="34"/>
      <c r="F783" s="31"/>
      <c r="H783" s="31"/>
      <c r="J783" s="31"/>
      <c r="K783" s="31"/>
      <c r="L783" s="31"/>
      <c r="M783" s="31"/>
    </row>
    <row r="784" spans="1:13" customFormat="1" ht="12.6" x14ac:dyDescent="0.25">
      <c r="A784" s="151"/>
      <c r="C784" s="34"/>
      <c r="F784" s="31"/>
      <c r="H784" s="31"/>
      <c r="J784" s="31"/>
      <c r="K784" s="31"/>
      <c r="L784" s="31"/>
      <c r="M784" s="31"/>
    </row>
    <row r="785" spans="1:13" customFormat="1" ht="12.6" x14ac:dyDescent="0.25">
      <c r="A785" s="151"/>
      <c r="C785" s="34"/>
      <c r="F785" s="31"/>
      <c r="H785" s="31"/>
      <c r="J785" s="31"/>
      <c r="K785" s="31"/>
      <c r="L785" s="31"/>
      <c r="M785" s="31"/>
    </row>
    <row r="786" spans="1:13" customFormat="1" ht="12.6" x14ac:dyDescent="0.25">
      <c r="A786" s="151"/>
      <c r="C786" s="34"/>
      <c r="F786" s="31"/>
      <c r="H786" s="31"/>
      <c r="J786" s="31"/>
      <c r="K786" s="31"/>
      <c r="L786" s="31"/>
      <c r="M786" s="31"/>
    </row>
    <row r="787" spans="1:13" customFormat="1" ht="12.6" x14ac:dyDescent="0.25">
      <c r="A787" s="151"/>
      <c r="C787" s="34"/>
      <c r="F787" s="31"/>
      <c r="H787" s="31"/>
      <c r="J787" s="31"/>
      <c r="K787" s="31"/>
      <c r="L787" s="31"/>
      <c r="M787" s="31"/>
    </row>
    <row r="788" spans="1:13" customFormat="1" ht="12.6" x14ac:dyDescent="0.25">
      <c r="A788" s="151"/>
      <c r="C788" s="34"/>
      <c r="F788" s="31"/>
      <c r="H788" s="31"/>
      <c r="J788" s="31"/>
      <c r="K788" s="31"/>
      <c r="L788" s="31"/>
      <c r="M788" s="31"/>
    </row>
    <row r="789" spans="1:13" customFormat="1" ht="12.6" x14ac:dyDescent="0.25">
      <c r="A789" s="151"/>
      <c r="C789" s="34"/>
      <c r="F789" s="31"/>
      <c r="H789" s="31"/>
      <c r="J789" s="31"/>
      <c r="K789" s="31"/>
      <c r="L789" s="31"/>
      <c r="M789" s="31"/>
    </row>
    <row r="790" spans="1:13" customFormat="1" ht="12.6" x14ac:dyDescent="0.25">
      <c r="A790" s="151"/>
      <c r="C790" s="34"/>
      <c r="F790" s="31"/>
      <c r="H790" s="31"/>
      <c r="J790" s="31"/>
      <c r="K790" s="31"/>
      <c r="L790" s="31"/>
      <c r="M790" s="31"/>
    </row>
    <row r="791" spans="1:13" customFormat="1" ht="12.6" x14ac:dyDescent="0.25">
      <c r="A791" s="151"/>
      <c r="C791" s="34"/>
      <c r="F791" s="31"/>
      <c r="H791" s="31"/>
      <c r="J791" s="31"/>
      <c r="K791" s="31"/>
      <c r="L791" s="31"/>
      <c r="M791" s="31"/>
    </row>
    <row r="792" spans="1:13" customFormat="1" ht="12.6" x14ac:dyDescent="0.25">
      <c r="A792" s="151"/>
      <c r="C792" s="34"/>
      <c r="F792" s="31"/>
      <c r="H792" s="31"/>
      <c r="J792" s="31"/>
      <c r="K792" s="31"/>
      <c r="L792" s="31"/>
      <c r="M792" s="31"/>
    </row>
    <row r="793" spans="1:13" customFormat="1" ht="12.6" x14ac:dyDescent="0.25">
      <c r="A793" s="151"/>
      <c r="C793" s="34"/>
      <c r="F793" s="31"/>
      <c r="H793" s="31"/>
      <c r="J793" s="31"/>
      <c r="K793" s="31"/>
      <c r="L793" s="31"/>
      <c r="M793" s="31"/>
    </row>
    <row r="794" spans="1:13" customFormat="1" ht="12.6" x14ac:dyDescent="0.25">
      <c r="A794" s="151"/>
      <c r="C794" s="34"/>
      <c r="F794" s="31"/>
      <c r="H794" s="31"/>
      <c r="J794" s="31"/>
      <c r="K794" s="31"/>
      <c r="L794" s="31"/>
      <c r="M794" s="31"/>
    </row>
    <row r="795" spans="1:13" customFormat="1" ht="12.6" x14ac:dyDescent="0.25">
      <c r="A795" s="151"/>
      <c r="C795" s="34"/>
      <c r="F795" s="31"/>
      <c r="H795" s="31"/>
      <c r="J795" s="31"/>
      <c r="K795" s="31"/>
      <c r="L795" s="31"/>
      <c r="M795" s="31"/>
    </row>
    <row r="796" spans="1:13" customFormat="1" ht="12.6" x14ac:dyDescent="0.25">
      <c r="A796" s="151"/>
      <c r="C796" s="34"/>
      <c r="F796" s="31"/>
      <c r="H796" s="31"/>
      <c r="J796" s="31"/>
      <c r="K796" s="31"/>
      <c r="L796" s="31"/>
      <c r="M796" s="31"/>
    </row>
    <row r="797" spans="1:13" customFormat="1" ht="12.6" x14ac:dyDescent="0.25">
      <c r="A797" s="151"/>
      <c r="C797" s="34"/>
      <c r="F797" s="31"/>
      <c r="H797" s="31"/>
      <c r="J797" s="31"/>
      <c r="K797" s="31"/>
      <c r="L797" s="31"/>
      <c r="M797" s="31"/>
    </row>
    <row r="798" spans="1:13" customFormat="1" ht="12.6" x14ac:dyDescent="0.25">
      <c r="A798" s="151"/>
      <c r="C798" s="34"/>
      <c r="F798" s="31"/>
      <c r="H798" s="31"/>
      <c r="J798" s="31"/>
      <c r="K798" s="31"/>
      <c r="L798" s="31"/>
      <c r="M798" s="31"/>
    </row>
    <row r="799" spans="1:13" customFormat="1" ht="12.6" x14ac:dyDescent="0.25">
      <c r="A799" s="151"/>
      <c r="C799" s="34"/>
      <c r="F799" s="31"/>
      <c r="H799" s="31"/>
      <c r="J799" s="31"/>
      <c r="K799" s="31"/>
      <c r="L799" s="31"/>
      <c r="M799" s="31"/>
    </row>
    <row r="800" spans="1:13" customFormat="1" ht="12.6" x14ac:dyDescent="0.25">
      <c r="A800" s="151"/>
      <c r="C800" s="34"/>
      <c r="F800" s="31"/>
      <c r="H800" s="31"/>
      <c r="J800" s="31"/>
      <c r="K800" s="31"/>
      <c r="L800" s="31"/>
      <c r="M800" s="31"/>
    </row>
    <row r="801" spans="1:13" customFormat="1" ht="12.6" x14ac:dyDescent="0.25">
      <c r="A801" s="151"/>
      <c r="C801" s="34"/>
      <c r="F801" s="31"/>
      <c r="H801" s="31"/>
      <c r="J801" s="31"/>
      <c r="K801" s="31"/>
      <c r="L801" s="31"/>
      <c r="M801" s="31"/>
    </row>
    <row r="802" spans="1:13" customFormat="1" ht="12.6" x14ac:dyDescent="0.25">
      <c r="A802" s="151"/>
      <c r="C802" s="34"/>
      <c r="F802" s="31"/>
      <c r="H802" s="31"/>
      <c r="J802" s="31"/>
      <c r="K802" s="31"/>
      <c r="L802" s="31"/>
      <c r="M802" s="31"/>
    </row>
    <row r="803" spans="1:13" customFormat="1" ht="12.6" x14ac:dyDescent="0.25">
      <c r="A803" s="151"/>
      <c r="C803" s="34"/>
      <c r="F803" s="31"/>
      <c r="H803" s="31"/>
      <c r="J803" s="31"/>
      <c r="K803" s="31"/>
      <c r="L803" s="31"/>
      <c r="M803" s="31"/>
    </row>
    <row r="804" spans="1:13" customFormat="1" ht="12.6" x14ac:dyDescent="0.25">
      <c r="A804" s="151"/>
      <c r="C804" s="34"/>
      <c r="F804" s="31"/>
      <c r="H804" s="31"/>
      <c r="J804" s="31"/>
      <c r="K804" s="31"/>
      <c r="L804" s="31"/>
      <c r="M804" s="31"/>
    </row>
    <row r="805" spans="1:13" customFormat="1" ht="12.6" x14ac:dyDescent="0.25">
      <c r="A805" s="151"/>
      <c r="C805" s="34"/>
      <c r="F805" s="31"/>
      <c r="H805" s="31"/>
      <c r="J805" s="31"/>
      <c r="K805" s="31"/>
      <c r="L805" s="31"/>
      <c r="M805" s="31"/>
    </row>
    <row r="806" spans="1:13" customFormat="1" ht="12.6" x14ac:dyDescent="0.25">
      <c r="A806" s="151"/>
      <c r="C806" s="34"/>
      <c r="F806" s="31"/>
      <c r="H806" s="31"/>
      <c r="J806" s="31"/>
      <c r="K806" s="31"/>
      <c r="L806" s="31"/>
      <c r="M806" s="31"/>
    </row>
    <row r="807" spans="1:13" customFormat="1" ht="12.6" x14ac:dyDescent="0.25">
      <c r="A807" s="151"/>
      <c r="C807" s="34"/>
      <c r="F807" s="31"/>
      <c r="H807" s="31"/>
      <c r="J807" s="31"/>
      <c r="K807" s="31"/>
      <c r="L807" s="31"/>
      <c r="M807" s="31"/>
    </row>
    <row r="808" spans="1:13" customFormat="1" ht="12.6" x14ac:dyDescent="0.25">
      <c r="A808" s="151"/>
      <c r="C808" s="34"/>
      <c r="F808" s="31"/>
      <c r="H808" s="31"/>
      <c r="J808" s="31"/>
      <c r="K808" s="31"/>
      <c r="L808" s="31"/>
      <c r="M808" s="31"/>
    </row>
    <row r="809" spans="1:13" customFormat="1" ht="12.6" x14ac:dyDescent="0.25">
      <c r="A809" s="151"/>
      <c r="C809" s="34"/>
      <c r="F809" s="31"/>
      <c r="H809" s="31"/>
      <c r="J809" s="31"/>
      <c r="K809" s="31"/>
      <c r="L809" s="31"/>
      <c r="M809" s="31"/>
    </row>
    <row r="810" spans="1:13" customFormat="1" ht="12.6" x14ac:dyDescent="0.25">
      <c r="A810" s="151"/>
      <c r="C810" s="34"/>
      <c r="F810" s="31"/>
      <c r="H810" s="31"/>
      <c r="J810" s="31"/>
      <c r="K810" s="31"/>
      <c r="L810" s="31"/>
      <c r="M810" s="31"/>
    </row>
    <row r="811" spans="1:13" customFormat="1" ht="12.6" x14ac:dyDescent="0.25">
      <c r="A811" s="151"/>
      <c r="C811" s="34"/>
      <c r="F811" s="31"/>
      <c r="H811" s="31"/>
      <c r="J811" s="31"/>
      <c r="K811" s="31"/>
      <c r="L811" s="31"/>
      <c r="M811" s="31"/>
    </row>
    <row r="812" spans="1:13" customFormat="1" ht="12.6" x14ac:dyDescent="0.25">
      <c r="A812" s="151"/>
      <c r="C812" s="34"/>
      <c r="F812" s="31"/>
      <c r="H812" s="31"/>
      <c r="J812" s="31"/>
      <c r="K812" s="31"/>
      <c r="L812" s="31"/>
      <c r="M812" s="31"/>
    </row>
    <row r="813" spans="1:13" customFormat="1" ht="12.6" x14ac:dyDescent="0.25">
      <c r="A813" s="151"/>
      <c r="C813" s="34"/>
      <c r="F813" s="31"/>
      <c r="H813" s="31"/>
      <c r="J813" s="31"/>
      <c r="K813" s="31"/>
      <c r="L813" s="31"/>
      <c r="M813" s="31"/>
    </row>
    <row r="814" spans="1:13" customFormat="1" ht="12.6" x14ac:dyDescent="0.25">
      <c r="A814" s="151"/>
      <c r="C814" s="34"/>
      <c r="F814" s="31"/>
      <c r="H814" s="31"/>
      <c r="J814" s="31"/>
      <c r="K814" s="31"/>
      <c r="L814" s="31"/>
      <c r="M814" s="31"/>
    </row>
    <row r="815" spans="1:13" customFormat="1" ht="12.6" x14ac:dyDescent="0.25">
      <c r="A815" s="151"/>
      <c r="C815" s="34"/>
      <c r="F815" s="31"/>
      <c r="H815" s="31"/>
      <c r="J815" s="31"/>
      <c r="K815" s="31"/>
      <c r="L815" s="31"/>
      <c r="M815" s="31"/>
    </row>
    <row r="816" spans="1:13" customFormat="1" ht="12.6" x14ac:dyDescent="0.25">
      <c r="A816" s="151"/>
      <c r="C816" s="34"/>
      <c r="F816" s="31"/>
      <c r="H816" s="31"/>
      <c r="J816" s="31"/>
      <c r="K816" s="31"/>
      <c r="L816" s="31"/>
      <c r="M816" s="31"/>
    </row>
    <row r="817" spans="1:13" customFormat="1" ht="12.6" x14ac:dyDescent="0.25">
      <c r="A817" s="151"/>
      <c r="C817" s="34"/>
      <c r="F817" s="31"/>
      <c r="H817" s="31"/>
      <c r="J817" s="31"/>
      <c r="K817" s="31"/>
      <c r="L817" s="31"/>
      <c r="M817" s="31"/>
    </row>
    <row r="818" spans="1:13" customFormat="1" ht="12.6" x14ac:dyDescent="0.25">
      <c r="A818" s="151"/>
      <c r="C818" s="34"/>
      <c r="F818" s="31"/>
      <c r="H818" s="31"/>
      <c r="J818" s="31"/>
      <c r="K818" s="31"/>
      <c r="L818" s="31"/>
      <c r="M818" s="31"/>
    </row>
    <row r="819" spans="1:13" customFormat="1" ht="12.6" x14ac:dyDescent="0.25">
      <c r="A819" s="151"/>
      <c r="C819" s="34"/>
      <c r="F819" s="31"/>
      <c r="H819" s="31"/>
      <c r="J819" s="31"/>
      <c r="K819" s="31"/>
      <c r="L819" s="31"/>
      <c r="M819" s="31"/>
    </row>
    <row r="820" spans="1:13" customFormat="1" ht="12.6" x14ac:dyDescent="0.25">
      <c r="A820" s="151"/>
      <c r="C820" s="34"/>
      <c r="F820" s="31"/>
      <c r="H820" s="31"/>
      <c r="J820" s="31"/>
      <c r="K820" s="31"/>
      <c r="L820" s="31"/>
      <c r="M820" s="31"/>
    </row>
    <row r="821" spans="1:13" customFormat="1" ht="12.6" x14ac:dyDescent="0.25">
      <c r="A821" s="151"/>
      <c r="C821" s="34"/>
      <c r="F821" s="31"/>
      <c r="H821" s="31"/>
      <c r="J821" s="31"/>
      <c r="K821" s="31"/>
      <c r="L821" s="31"/>
      <c r="M821" s="31"/>
    </row>
    <row r="822" spans="1:13" customFormat="1" ht="12.6" x14ac:dyDescent="0.25">
      <c r="A822" s="151"/>
      <c r="C822" s="34"/>
      <c r="F822" s="31"/>
      <c r="H822" s="31"/>
      <c r="J822" s="31"/>
      <c r="K822" s="31"/>
      <c r="L822" s="31"/>
      <c r="M822" s="31"/>
    </row>
    <row r="823" spans="1:13" customFormat="1" ht="12.6" x14ac:dyDescent="0.25">
      <c r="A823" s="151"/>
      <c r="C823" s="34"/>
      <c r="F823" s="31"/>
      <c r="H823" s="31"/>
      <c r="J823" s="31"/>
      <c r="K823" s="31"/>
      <c r="L823" s="31"/>
      <c r="M823" s="31"/>
    </row>
    <row r="824" spans="1:13" customFormat="1" ht="12.6" x14ac:dyDescent="0.25">
      <c r="A824" s="151"/>
      <c r="C824" s="34"/>
      <c r="F824" s="31"/>
      <c r="H824" s="31"/>
      <c r="J824" s="31"/>
      <c r="K824" s="31"/>
      <c r="L824" s="31"/>
      <c r="M824" s="31"/>
    </row>
    <row r="825" spans="1:13" customFormat="1" ht="12.6" x14ac:dyDescent="0.25">
      <c r="A825" s="151"/>
      <c r="C825" s="34"/>
      <c r="F825" s="31"/>
      <c r="H825" s="31"/>
      <c r="J825" s="31"/>
      <c r="K825" s="31"/>
      <c r="L825" s="31"/>
      <c r="M825" s="31"/>
    </row>
    <row r="826" spans="1:13" customFormat="1" ht="12.6" x14ac:dyDescent="0.25">
      <c r="A826" s="151"/>
      <c r="C826" s="34"/>
      <c r="F826" s="31"/>
      <c r="H826" s="31"/>
      <c r="J826" s="31"/>
      <c r="K826" s="31"/>
      <c r="L826" s="31"/>
      <c r="M826" s="31"/>
    </row>
    <row r="827" spans="1:13" customFormat="1" ht="12.6" x14ac:dyDescent="0.25">
      <c r="A827" s="151"/>
      <c r="C827" s="34"/>
      <c r="F827" s="31"/>
      <c r="H827" s="31"/>
      <c r="J827" s="31"/>
      <c r="K827" s="31"/>
      <c r="L827" s="31"/>
      <c r="M827" s="31"/>
    </row>
    <row r="828" spans="1:13" customFormat="1" ht="12.6" x14ac:dyDescent="0.25">
      <c r="A828" s="151"/>
      <c r="C828" s="34"/>
      <c r="F828" s="31"/>
      <c r="H828" s="31"/>
      <c r="J828" s="31"/>
      <c r="K828" s="31"/>
      <c r="L828" s="31"/>
      <c r="M828" s="31"/>
    </row>
    <row r="829" spans="1:13" customFormat="1" ht="12.6" x14ac:dyDescent="0.25">
      <c r="A829" s="151"/>
      <c r="C829" s="34"/>
      <c r="F829" s="31"/>
      <c r="H829" s="31"/>
      <c r="J829" s="31"/>
      <c r="K829" s="31"/>
      <c r="L829" s="31"/>
      <c r="M829" s="31"/>
    </row>
    <row r="830" spans="1:13" customFormat="1" ht="12.6" x14ac:dyDescent="0.25">
      <c r="A830" s="151"/>
      <c r="C830" s="34"/>
      <c r="F830" s="31"/>
      <c r="H830" s="31"/>
      <c r="J830" s="31"/>
      <c r="K830" s="31"/>
      <c r="L830" s="31"/>
      <c r="M830" s="31"/>
    </row>
    <row r="831" spans="1:13" customFormat="1" ht="12.6" x14ac:dyDescent="0.25">
      <c r="A831" s="151"/>
      <c r="C831" s="34"/>
      <c r="F831" s="31"/>
      <c r="H831" s="31"/>
      <c r="J831" s="31"/>
      <c r="K831" s="31"/>
      <c r="L831" s="31"/>
      <c r="M831" s="31"/>
    </row>
    <row r="832" spans="1:13" customFormat="1" ht="12.6" x14ac:dyDescent="0.25">
      <c r="A832" s="151"/>
      <c r="C832" s="34"/>
      <c r="F832" s="31"/>
      <c r="H832" s="31"/>
      <c r="J832" s="31"/>
      <c r="K832" s="31"/>
      <c r="L832" s="31"/>
      <c r="M832" s="31"/>
    </row>
    <row r="833" spans="1:13" customFormat="1" ht="12.6" x14ac:dyDescent="0.25">
      <c r="A833" s="151"/>
      <c r="C833" s="34"/>
      <c r="F833" s="31"/>
      <c r="H833" s="31"/>
      <c r="J833" s="31"/>
      <c r="K833" s="31"/>
      <c r="L833" s="31"/>
      <c r="M833" s="31"/>
    </row>
    <row r="834" spans="1:13" customFormat="1" ht="12.6" x14ac:dyDescent="0.25">
      <c r="A834" s="151"/>
      <c r="C834" s="34"/>
      <c r="F834" s="31"/>
      <c r="H834" s="31"/>
      <c r="J834" s="31"/>
      <c r="K834" s="31"/>
      <c r="L834" s="31"/>
      <c r="M834" s="31"/>
    </row>
    <row r="835" spans="1:13" customFormat="1" ht="12.6" x14ac:dyDescent="0.25">
      <c r="A835" s="151"/>
      <c r="C835" s="34"/>
      <c r="F835" s="31"/>
      <c r="H835" s="31"/>
      <c r="J835" s="31"/>
      <c r="K835" s="31"/>
      <c r="L835" s="31"/>
      <c r="M835" s="31"/>
    </row>
    <row r="836" spans="1:13" customFormat="1" ht="12.6" x14ac:dyDescent="0.25">
      <c r="A836" s="151"/>
      <c r="C836" s="34"/>
      <c r="F836" s="31"/>
      <c r="H836" s="31"/>
      <c r="J836" s="31"/>
      <c r="K836" s="31"/>
      <c r="L836" s="31"/>
      <c r="M836" s="31"/>
    </row>
    <row r="837" spans="1:13" customFormat="1" ht="12.6" x14ac:dyDescent="0.25">
      <c r="A837" s="151"/>
      <c r="C837" s="34"/>
      <c r="F837" s="31"/>
      <c r="H837" s="31"/>
      <c r="J837" s="31"/>
      <c r="K837" s="31"/>
      <c r="L837" s="31"/>
      <c r="M837" s="31"/>
    </row>
    <row r="838" spans="1:13" customFormat="1" ht="12.6" x14ac:dyDescent="0.25">
      <c r="A838" s="151"/>
      <c r="C838" s="34"/>
      <c r="F838" s="31"/>
      <c r="H838" s="31"/>
      <c r="J838" s="31"/>
      <c r="K838" s="31"/>
      <c r="L838" s="31"/>
      <c r="M838" s="31"/>
    </row>
    <row r="839" spans="1:13" customFormat="1" ht="12.6" x14ac:dyDescent="0.25">
      <c r="A839" s="151"/>
      <c r="C839" s="34"/>
      <c r="F839" s="31"/>
      <c r="H839" s="31"/>
      <c r="J839" s="31"/>
      <c r="K839" s="31"/>
      <c r="L839" s="31"/>
      <c r="M839" s="31"/>
    </row>
    <row r="840" spans="1:13" customFormat="1" ht="12.6" x14ac:dyDescent="0.25">
      <c r="A840" s="151"/>
      <c r="C840" s="34"/>
      <c r="F840" s="31"/>
      <c r="H840" s="31"/>
      <c r="J840" s="31"/>
      <c r="K840" s="31"/>
      <c r="L840" s="31"/>
      <c r="M840" s="31"/>
    </row>
    <row r="841" spans="1:13" customFormat="1" ht="12.6" x14ac:dyDescent="0.25">
      <c r="A841" s="151"/>
      <c r="C841" s="34"/>
      <c r="F841" s="31"/>
      <c r="H841" s="31"/>
      <c r="J841" s="31"/>
      <c r="K841" s="31"/>
      <c r="L841" s="31"/>
      <c r="M841" s="31"/>
    </row>
    <row r="842" spans="1:13" customFormat="1" ht="12.6" x14ac:dyDescent="0.25">
      <c r="A842" s="151"/>
      <c r="C842" s="34"/>
      <c r="F842" s="31"/>
      <c r="H842" s="31"/>
      <c r="J842" s="31"/>
      <c r="K842" s="31"/>
      <c r="L842" s="31"/>
      <c r="M842" s="31"/>
    </row>
    <row r="843" spans="1:13" customFormat="1" ht="12.6" x14ac:dyDescent="0.25">
      <c r="A843" s="151"/>
      <c r="C843" s="34"/>
      <c r="F843" s="31"/>
      <c r="H843" s="31"/>
      <c r="J843" s="31"/>
      <c r="K843" s="31"/>
      <c r="L843" s="31"/>
      <c r="M843" s="31"/>
    </row>
    <row r="844" spans="1:13" customFormat="1" ht="12.6" x14ac:dyDescent="0.25">
      <c r="A844" s="151"/>
      <c r="C844" s="34"/>
      <c r="F844" s="31"/>
      <c r="H844" s="31"/>
      <c r="J844" s="31"/>
      <c r="K844" s="31"/>
      <c r="L844" s="31"/>
      <c r="M844" s="31"/>
    </row>
    <row r="845" spans="1:13" customFormat="1" ht="12.6" x14ac:dyDescent="0.25">
      <c r="A845" s="151"/>
      <c r="C845" s="34"/>
      <c r="F845" s="31"/>
      <c r="H845" s="31"/>
      <c r="J845" s="31"/>
      <c r="K845" s="31"/>
      <c r="L845" s="31"/>
      <c r="M845" s="31"/>
    </row>
    <row r="846" spans="1:13" customFormat="1" ht="12.6" x14ac:dyDescent="0.25">
      <c r="A846" s="151"/>
      <c r="C846" s="34"/>
      <c r="F846" s="31"/>
      <c r="H846" s="31"/>
      <c r="J846" s="31"/>
      <c r="K846" s="31"/>
      <c r="L846" s="31"/>
      <c r="M846" s="31"/>
    </row>
    <row r="847" spans="1:13" customFormat="1" ht="12.6" x14ac:dyDescent="0.25">
      <c r="A847" s="151"/>
      <c r="C847" s="34"/>
      <c r="F847" s="31"/>
      <c r="H847" s="31"/>
      <c r="J847" s="31"/>
      <c r="K847" s="31"/>
      <c r="L847" s="31"/>
      <c r="M847" s="31"/>
    </row>
    <row r="848" spans="1:13" customFormat="1" ht="12.6" x14ac:dyDescent="0.25">
      <c r="A848" s="151"/>
      <c r="C848" s="34"/>
      <c r="F848" s="31"/>
      <c r="H848" s="31"/>
      <c r="J848" s="31"/>
      <c r="K848" s="31"/>
      <c r="L848" s="31"/>
      <c r="M848" s="31"/>
    </row>
    <row r="849" spans="1:13" customFormat="1" ht="12.6" x14ac:dyDescent="0.25">
      <c r="A849" s="151"/>
      <c r="C849" s="34"/>
      <c r="F849" s="31"/>
      <c r="H849" s="31"/>
      <c r="J849" s="31"/>
      <c r="K849" s="31"/>
      <c r="L849" s="31"/>
      <c r="M849" s="31"/>
    </row>
    <row r="850" spans="1:13" customFormat="1" ht="12.6" x14ac:dyDescent="0.25">
      <c r="A850" s="151"/>
      <c r="C850" s="34"/>
      <c r="F850" s="31"/>
      <c r="H850" s="31"/>
      <c r="J850" s="31"/>
      <c r="K850" s="31"/>
      <c r="L850" s="31"/>
      <c r="M850" s="31"/>
    </row>
    <row r="851" spans="1:13" customFormat="1" ht="12.6" x14ac:dyDescent="0.25">
      <c r="A851" s="151"/>
      <c r="C851" s="34"/>
      <c r="F851" s="31"/>
      <c r="H851" s="31"/>
      <c r="J851" s="31"/>
      <c r="K851" s="31"/>
      <c r="L851" s="31"/>
      <c r="M851" s="31"/>
    </row>
    <row r="852" spans="1:13" customFormat="1" ht="12.6" x14ac:dyDescent="0.25">
      <c r="A852" s="151"/>
      <c r="C852" s="34"/>
      <c r="F852" s="31"/>
      <c r="H852" s="31"/>
      <c r="J852" s="31"/>
      <c r="K852" s="31"/>
      <c r="L852" s="31"/>
      <c r="M852" s="31"/>
    </row>
    <row r="853" spans="1:13" customFormat="1" ht="12.6" x14ac:dyDescent="0.25">
      <c r="A853" s="151"/>
      <c r="C853" s="34"/>
      <c r="F853" s="31"/>
      <c r="H853" s="31"/>
      <c r="J853" s="31"/>
      <c r="K853" s="31"/>
      <c r="L853" s="31"/>
      <c r="M853" s="31"/>
    </row>
    <row r="854" spans="1:13" customFormat="1" ht="12.6" x14ac:dyDescent="0.25">
      <c r="A854" s="151"/>
      <c r="C854" s="34"/>
      <c r="F854" s="31"/>
      <c r="H854" s="31"/>
      <c r="J854" s="31"/>
      <c r="K854" s="31"/>
      <c r="L854" s="31"/>
      <c r="M854" s="31"/>
    </row>
    <row r="855" spans="1:13" customFormat="1" ht="12.6" x14ac:dyDescent="0.25">
      <c r="A855" s="151"/>
      <c r="C855" s="34"/>
      <c r="F855" s="31"/>
      <c r="H855" s="31"/>
      <c r="J855" s="31"/>
      <c r="K855" s="31"/>
      <c r="L855" s="31"/>
      <c r="M855" s="31"/>
    </row>
    <row r="856" spans="1:13" customFormat="1" ht="12.6" x14ac:dyDescent="0.25">
      <c r="A856" s="151"/>
      <c r="C856" s="34"/>
      <c r="F856" s="31"/>
      <c r="H856" s="31"/>
      <c r="J856" s="31"/>
      <c r="K856" s="31"/>
      <c r="L856" s="31"/>
      <c r="M856" s="31"/>
    </row>
    <row r="857" spans="1:13" customFormat="1" ht="12.6" x14ac:dyDescent="0.25">
      <c r="A857" s="151"/>
      <c r="C857" s="34"/>
      <c r="F857" s="31"/>
      <c r="H857" s="31"/>
      <c r="J857" s="31"/>
      <c r="K857" s="31"/>
      <c r="L857" s="31"/>
      <c r="M857" s="31"/>
    </row>
    <row r="858" spans="1:13" customFormat="1" ht="12.6" x14ac:dyDescent="0.25">
      <c r="A858" s="151"/>
      <c r="C858" s="34"/>
      <c r="F858" s="31"/>
      <c r="H858" s="31"/>
      <c r="J858" s="31"/>
      <c r="K858" s="31"/>
      <c r="L858" s="31"/>
      <c r="M858" s="31"/>
    </row>
    <row r="859" spans="1:13" customFormat="1" ht="12.6" x14ac:dyDescent="0.25">
      <c r="A859" s="151"/>
      <c r="C859" s="34"/>
      <c r="F859" s="31"/>
      <c r="H859" s="31"/>
      <c r="J859" s="31"/>
      <c r="K859" s="31"/>
      <c r="L859" s="31"/>
      <c r="M859" s="31"/>
    </row>
    <row r="860" spans="1:13" customFormat="1" ht="12.6" x14ac:dyDescent="0.25">
      <c r="A860" s="151"/>
      <c r="C860" s="34"/>
      <c r="F860" s="31"/>
      <c r="H860" s="31"/>
      <c r="J860" s="31"/>
      <c r="K860" s="31"/>
      <c r="L860" s="31"/>
      <c r="M860" s="31"/>
    </row>
    <row r="861" spans="1:13" customFormat="1" ht="12.6" x14ac:dyDescent="0.25">
      <c r="A861" s="151"/>
      <c r="C861" s="34"/>
      <c r="F861" s="31"/>
      <c r="H861" s="31"/>
      <c r="J861" s="31"/>
      <c r="K861" s="31"/>
      <c r="L861" s="31"/>
      <c r="M861" s="31"/>
    </row>
    <row r="862" spans="1:13" customFormat="1" ht="12.6" x14ac:dyDescent="0.25">
      <c r="A862" s="151"/>
      <c r="C862" s="34"/>
      <c r="F862" s="31"/>
      <c r="H862" s="31"/>
      <c r="J862" s="31"/>
      <c r="K862" s="31"/>
      <c r="L862" s="31"/>
      <c r="M862" s="31"/>
    </row>
    <row r="863" spans="1:13" customFormat="1" ht="12.6" x14ac:dyDescent="0.25">
      <c r="A863" s="151"/>
      <c r="C863" s="34"/>
      <c r="F863" s="31"/>
      <c r="H863" s="31"/>
      <c r="J863" s="31"/>
      <c r="K863" s="31"/>
      <c r="L863" s="31"/>
      <c r="M863" s="31"/>
    </row>
    <row r="864" spans="1:13" customFormat="1" ht="12.6" x14ac:dyDescent="0.25">
      <c r="A864" s="151"/>
      <c r="C864" s="34"/>
      <c r="F864" s="31"/>
      <c r="H864" s="31"/>
      <c r="J864" s="31"/>
      <c r="K864" s="31"/>
      <c r="L864" s="31"/>
      <c r="M864" s="31"/>
    </row>
    <row r="865" spans="1:13" customFormat="1" ht="12.6" x14ac:dyDescent="0.25">
      <c r="A865" s="151"/>
      <c r="C865" s="34"/>
      <c r="F865" s="31"/>
      <c r="H865" s="31"/>
      <c r="J865" s="31"/>
      <c r="K865" s="31"/>
      <c r="L865" s="31"/>
      <c r="M865" s="31"/>
    </row>
    <row r="866" spans="1:13" customFormat="1" ht="12.6" x14ac:dyDescent="0.25">
      <c r="A866" s="151"/>
      <c r="C866" s="34"/>
      <c r="F866" s="31"/>
      <c r="H866" s="31"/>
      <c r="J866" s="31"/>
      <c r="K866" s="31"/>
      <c r="L866" s="31"/>
      <c r="M866" s="31"/>
    </row>
    <row r="867" spans="1:13" customFormat="1" ht="12.6" x14ac:dyDescent="0.25">
      <c r="A867" s="151"/>
      <c r="C867" s="34"/>
      <c r="F867" s="31"/>
      <c r="H867" s="31"/>
      <c r="J867" s="31"/>
      <c r="K867" s="31"/>
      <c r="L867" s="31"/>
      <c r="M867" s="31"/>
    </row>
    <row r="868" spans="1:13" customFormat="1" ht="12.6" x14ac:dyDescent="0.25">
      <c r="A868" s="151"/>
      <c r="C868" s="34"/>
      <c r="F868" s="31"/>
      <c r="H868" s="31"/>
      <c r="J868" s="31"/>
      <c r="K868" s="31"/>
      <c r="L868" s="31"/>
      <c r="M868" s="31"/>
    </row>
    <row r="869" spans="1:13" customFormat="1" ht="12.6" x14ac:dyDescent="0.25">
      <c r="A869" s="151"/>
      <c r="C869" s="34"/>
      <c r="F869" s="31"/>
      <c r="H869" s="31"/>
      <c r="J869" s="31"/>
      <c r="K869" s="31"/>
      <c r="L869" s="31"/>
      <c r="M869" s="31"/>
    </row>
    <row r="870" spans="1:13" customFormat="1" ht="12.6" x14ac:dyDescent="0.25">
      <c r="A870" s="151"/>
      <c r="C870" s="34"/>
      <c r="F870" s="31"/>
      <c r="H870" s="31"/>
      <c r="J870" s="31"/>
      <c r="K870" s="31"/>
      <c r="L870" s="31"/>
      <c r="M870" s="31"/>
    </row>
    <row r="871" spans="1:13" customFormat="1" ht="12.6" x14ac:dyDescent="0.25">
      <c r="A871" s="151"/>
      <c r="C871" s="34"/>
      <c r="F871" s="31"/>
      <c r="H871" s="31"/>
      <c r="J871" s="31"/>
      <c r="K871" s="31"/>
      <c r="L871" s="31"/>
      <c r="M871" s="31"/>
    </row>
    <row r="872" spans="1:13" customFormat="1" ht="12.6" x14ac:dyDescent="0.25">
      <c r="A872" s="151"/>
      <c r="C872" s="34"/>
      <c r="F872" s="31"/>
      <c r="H872" s="31"/>
      <c r="J872" s="31"/>
      <c r="K872" s="31"/>
      <c r="L872" s="31"/>
      <c r="M872" s="31"/>
    </row>
    <row r="873" spans="1:13" customFormat="1" ht="12.6" x14ac:dyDescent="0.25">
      <c r="A873" s="151"/>
      <c r="C873" s="34"/>
      <c r="F873" s="31"/>
      <c r="H873" s="31"/>
      <c r="J873" s="31"/>
      <c r="K873" s="31"/>
      <c r="L873" s="31"/>
      <c r="M873" s="31"/>
    </row>
    <row r="874" spans="1:13" customFormat="1" ht="12.6" x14ac:dyDescent="0.25">
      <c r="A874" s="151"/>
      <c r="C874" s="34"/>
      <c r="F874" s="31"/>
      <c r="H874" s="31"/>
      <c r="J874" s="31"/>
      <c r="K874" s="31"/>
      <c r="L874" s="31"/>
      <c r="M874" s="31"/>
    </row>
    <row r="875" spans="1:13" customFormat="1" ht="12.6" x14ac:dyDescent="0.25">
      <c r="A875" s="151"/>
      <c r="C875" s="34"/>
      <c r="F875" s="31"/>
      <c r="H875" s="31"/>
      <c r="J875" s="31"/>
      <c r="K875" s="31"/>
      <c r="L875" s="31"/>
      <c r="M875" s="31"/>
    </row>
    <row r="876" spans="1:13" customFormat="1" ht="12.6" x14ac:dyDescent="0.25">
      <c r="A876" s="151"/>
      <c r="C876" s="34"/>
      <c r="F876" s="31"/>
      <c r="H876" s="31"/>
      <c r="J876" s="31"/>
      <c r="K876" s="31"/>
      <c r="L876" s="31"/>
      <c r="M876" s="31"/>
    </row>
    <row r="877" spans="1:13" customFormat="1" ht="12.6" x14ac:dyDescent="0.25">
      <c r="A877" s="151"/>
      <c r="C877" s="34"/>
      <c r="F877" s="31"/>
      <c r="H877" s="31"/>
      <c r="J877" s="31"/>
      <c r="K877" s="31"/>
      <c r="L877" s="31"/>
      <c r="M877" s="31"/>
    </row>
    <row r="878" spans="1:13" customFormat="1" ht="12.6" x14ac:dyDescent="0.25">
      <c r="A878" s="151"/>
      <c r="C878" s="34"/>
      <c r="F878" s="31"/>
      <c r="H878" s="31"/>
      <c r="J878" s="31"/>
      <c r="K878" s="31"/>
      <c r="L878" s="31"/>
      <c r="M878" s="31"/>
    </row>
    <row r="879" spans="1:13" customFormat="1" ht="12.6" x14ac:dyDescent="0.25">
      <c r="A879" s="151"/>
      <c r="C879" s="34"/>
      <c r="F879" s="31"/>
      <c r="H879" s="31"/>
      <c r="J879" s="31"/>
      <c r="K879" s="31"/>
      <c r="L879" s="31"/>
      <c r="M879" s="31"/>
    </row>
    <row r="880" spans="1:13" customFormat="1" ht="12.6" x14ac:dyDescent="0.25">
      <c r="A880" s="151"/>
      <c r="C880" s="34"/>
      <c r="F880" s="31"/>
      <c r="H880" s="31"/>
      <c r="J880" s="31"/>
      <c r="K880" s="31"/>
      <c r="L880" s="31"/>
      <c r="M880" s="31"/>
    </row>
    <row r="881" spans="1:13" customFormat="1" ht="12.6" x14ac:dyDescent="0.25">
      <c r="A881" s="151"/>
      <c r="C881" s="34"/>
      <c r="F881" s="31"/>
      <c r="H881" s="31"/>
      <c r="J881" s="31"/>
      <c r="K881" s="31"/>
      <c r="L881" s="31"/>
      <c r="M881" s="31"/>
    </row>
    <row r="882" spans="1:13" customFormat="1" ht="12.6" x14ac:dyDescent="0.25">
      <c r="A882" s="151"/>
      <c r="C882" s="34"/>
      <c r="F882" s="31"/>
      <c r="H882" s="31"/>
      <c r="J882" s="31"/>
      <c r="K882" s="31"/>
      <c r="L882" s="31"/>
      <c r="M882" s="31"/>
    </row>
    <row r="883" spans="1:13" customFormat="1" ht="12.6" x14ac:dyDescent="0.25">
      <c r="A883" s="151"/>
      <c r="C883" s="34"/>
      <c r="F883" s="31"/>
      <c r="H883" s="31"/>
      <c r="J883" s="31"/>
      <c r="K883" s="31"/>
      <c r="L883" s="31"/>
      <c r="M883" s="31"/>
    </row>
    <row r="884" spans="1:13" customFormat="1" ht="12.6" x14ac:dyDescent="0.25">
      <c r="A884" s="151"/>
      <c r="C884" s="34"/>
      <c r="F884" s="31"/>
      <c r="H884" s="31"/>
      <c r="J884" s="31"/>
      <c r="K884" s="31"/>
      <c r="L884" s="31"/>
      <c r="M884" s="31"/>
    </row>
    <row r="885" spans="1:13" customFormat="1" ht="12.6" x14ac:dyDescent="0.25">
      <c r="A885" s="151"/>
      <c r="C885" s="34"/>
      <c r="F885" s="31"/>
      <c r="H885" s="31"/>
      <c r="J885" s="31"/>
      <c r="K885" s="31"/>
      <c r="L885" s="31"/>
      <c r="M885" s="31"/>
    </row>
    <row r="886" spans="1:13" customFormat="1" ht="12.6" x14ac:dyDescent="0.25">
      <c r="A886" s="151"/>
      <c r="C886" s="34"/>
      <c r="F886" s="31"/>
      <c r="H886" s="31"/>
      <c r="J886" s="31"/>
      <c r="K886" s="31"/>
      <c r="L886" s="31"/>
      <c r="M886" s="31"/>
    </row>
    <row r="887" spans="1:13" customFormat="1" ht="12.6" x14ac:dyDescent="0.25">
      <c r="A887" s="151"/>
      <c r="C887" s="34"/>
      <c r="F887" s="31"/>
      <c r="H887" s="31"/>
      <c r="J887" s="31"/>
      <c r="K887" s="31"/>
      <c r="L887" s="31"/>
      <c r="M887" s="31"/>
    </row>
    <row r="888" spans="1:13" customFormat="1" ht="12.6" x14ac:dyDescent="0.25">
      <c r="A888" s="151"/>
      <c r="C888" s="34"/>
      <c r="F888" s="31"/>
      <c r="H888" s="31"/>
      <c r="J888" s="31"/>
      <c r="K888" s="31"/>
      <c r="L888" s="31"/>
      <c r="M888" s="31"/>
    </row>
    <row r="889" spans="1:13" customFormat="1" ht="12.6" x14ac:dyDescent="0.25">
      <c r="A889" s="151"/>
      <c r="C889" s="34"/>
      <c r="F889" s="31"/>
      <c r="H889" s="31"/>
      <c r="J889" s="31"/>
      <c r="K889" s="31"/>
      <c r="L889" s="31"/>
      <c r="M889" s="31"/>
    </row>
    <row r="890" spans="1:13" customFormat="1" ht="12.6" x14ac:dyDescent="0.25">
      <c r="A890" s="151"/>
      <c r="C890" s="34"/>
      <c r="F890" s="31"/>
      <c r="H890" s="31"/>
      <c r="J890" s="31"/>
      <c r="K890" s="31"/>
      <c r="L890" s="31"/>
      <c r="M890" s="31"/>
    </row>
    <row r="891" spans="1:13" customFormat="1" ht="12.6" x14ac:dyDescent="0.25">
      <c r="A891" s="151"/>
      <c r="C891" s="34"/>
      <c r="F891" s="31"/>
      <c r="H891" s="31"/>
      <c r="J891" s="31"/>
      <c r="K891" s="31"/>
      <c r="L891" s="31"/>
      <c r="M891" s="31"/>
    </row>
    <row r="892" spans="1:13" customFormat="1" ht="12.6" x14ac:dyDescent="0.25">
      <c r="A892" s="151"/>
      <c r="C892" s="34"/>
      <c r="F892" s="31"/>
      <c r="H892" s="31"/>
      <c r="J892" s="31"/>
      <c r="K892" s="31"/>
      <c r="L892" s="31"/>
      <c r="M892" s="31"/>
    </row>
    <row r="893" spans="1:13" customFormat="1" ht="12.6" x14ac:dyDescent="0.25">
      <c r="A893" s="151"/>
      <c r="C893" s="34"/>
      <c r="F893" s="31"/>
      <c r="H893" s="31"/>
      <c r="J893" s="31"/>
      <c r="K893" s="31"/>
      <c r="L893" s="31"/>
      <c r="M893" s="31"/>
    </row>
    <row r="894" spans="1:13" customFormat="1" ht="12.6" x14ac:dyDescent="0.25">
      <c r="A894" s="151"/>
      <c r="C894" s="34"/>
      <c r="F894" s="31"/>
      <c r="H894" s="31"/>
      <c r="J894" s="31"/>
      <c r="K894" s="31"/>
      <c r="L894" s="31"/>
      <c r="M894" s="31"/>
    </row>
    <row r="895" spans="1:13" customFormat="1" ht="12.6" x14ac:dyDescent="0.25">
      <c r="A895" s="151"/>
      <c r="C895" s="34"/>
      <c r="F895" s="31"/>
      <c r="H895" s="31"/>
      <c r="J895" s="31"/>
      <c r="K895" s="31"/>
      <c r="L895" s="31"/>
      <c r="M895" s="31"/>
    </row>
    <row r="896" spans="1:13" customFormat="1" ht="12.6" x14ac:dyDescent="0.25">
      <c r="A896" s="151"/>
      <c r="C896" s="34"/>
      <c r="F896" s="31"/>
      <c r="H896" s="31"/>
      <c r="J896" s="31"/>
      <c r="K896" s="31"/>
      <c r="L896" s="31"/>
      <c r="M896" s="31"/>
    </row>
    <row r="897" spans="1:13" customFormat="1" ht="12.6" x14ac:dyDescent="0.25">
      <c r="A897" s="151"/>
      <c r="C897" s="34"/>
      <c r="F897" s="31"/>
      <c r="H897" s="31"/>
      <c r="J897" s="31"/>
      <c r="K897" s="31"/>
      <c r="L897" s="31"/>
      <c r="M897" s="31"/>
    </row>
    <row r="898" spans="1:13" customFormat="1" ht="12.6" x14ac:dyDescent="0.25">
      <c r="A898" s="151"/>
      <c r="C898" s="34"/>
      <c r="F898" s="31"/>
      <c r="H898" s="31"/>
      <c r="J898" s="31"/>
      <c r="K898" s="31"/>
      <c r="L898" s="31"/>
      <c r="M898" s="31"/>
    </row>
    <row r="899" spans="1:13" customFormat="1" ht="12.6" x14ac:dyDescent="0.25">
      <c r="A899" s="151"/>
      <c r="C899" s="34"/>
      <c r="F899" s="31"/>
      <c r="H899" s="31"/>
      <c r="J899" s="31"/>
      <c r="K899" s="31"/>
      <c r="L899" s="31"/>
      <c r="M899" s="31"/>
    </row>
    <row r="900" spans="1:13" customFormat="1" ht="12.6" x14ac:dyDescent="0.25">
      <c r="A900" s="151"/>
      <c r="C900" s="34"/>
      <c r="F900" s="31"/>
      <c r="H900" s="31"/>
      <c r="J900" s="31"/>
      <c r="K900" s="31"/>
      <c r="L900" s="31"/>
      <c r="M900" s="31"/>
    </row>
    <row r="901" spans="1:13" customFormat="1" ht="12.6" x14ac:dyDescent="0.25">
      <c r="A901" s="151"/>
      <c r="C901" s="34"/>
      <c r="F901" s="31"/>
      <c r="H901" s="31"/>
      <c r="J901" s="31"/>
      <c r="K901" s="31"/>
      <c r="L901" s="31"/>
      <c r="M901" s="31"/>
    </row>
    <row r="902" spans="1:13" customFormat="1" ht="12.6" x14ac:dyDescent="0.25">
      <c r="A902" s="151"/>
      <c r="C902" s="34"/>
      <c r="F902" s="31"/>
      <c r="H902" s="31"/>
      <c r="J902" s="31"/>
      <c r="K902" s="31"/>
      <c r="L902" s="31"/>
      <c r="M902" s="31"/>
    </row>
    <row r="903" spans="1:13" customFormat="1" ht="12.6" x14ac:dyDescent="0.25">
      <c r="A903" s="151"/>
      <c r="C903" s="34"/>
      <c r="F903" s="31"/>
      <c r="H903" s="31"/>
      <c r="J903" s="31"/>
      <c r="K903" s="31"/>
      <c r="L903" s="31"/>
      <c r="M903" s="31"/>
    </row>
    <row r="904" spans="1:13" customFormat="1" ht="12.6" x14ac:dyDescent="0.25">
      <c r="A904" s="151"/>
      <c r="C904" s="34"/>
      <c r="F904" s="31"/>
      <c r="H904" s="31"/>
      <c r="J904" s="31"/>
      <c r="K904" s="31"/>
      <c r="L904" s="31"/>
      <c r="M904" s="31"/>
    </row>
    <row r="905" spans="1:13" customFormat="1" ht="12.6" x14ac:dyDescent="0.25">
      <c r="A905" s="151"/>
      <c r="C905" s="34"/>
      <c r="F905" s="31"/>
      <c r="H905" s="31"/>
      <c r="J905" s="31"/>
      <c r="K905" s="31"/>
      <c r="L905" s="31"/>
      <c r="M905" s="31"/>
    </row>
    <row r="906" spans="1:13" customFormat="1" ht="12.6" x14ac:dyDescent="0.25">
      <c r="A906" s="151"/>
      <c r="C906" s="34"/>
      <c r="F906" s="31"/>
      <c r="H906" s="31"/>
      <c r="J906" s="31"/>
      <c r="K906" s="31"/>
      <c r="L906" s="31"/>
      <c r="M906" s="31"/>
    </row>
    <row r="907" spans="1:13" customFormat="1" ht="12.6" x14ac:dyDescent="0.25">
      <c r="A907" s="151"/>
      <c r="C907" s="34"/>
      <c r="F907" s="31"/>
      <c r="H907" s="31"/>
      <c r="J907" s="31"/>
      <c r="K907" s="31"/>
      <c r="L907" s="31"/>
      <c r="M907" s="31"/>
    </row>
    <row r="908" spans="1:13" customFormat="1" ht="12.6" x14ac:dyDescent="0.25">
      <c r="A908" s="151"/>
      <c r="C908" s="34"/>
      <c r="F908" s="31"/>
      <c r="H908" s="31"/>
      <c r="J908" s="31"/>
      <c r="K908" s="31"/>
      <c r="L908" s="31"/>
      <c r="M908" s="31"/>
    </row>
    <row r="909" spans="1:13" customFormat="1" ht="12.6" x14ac:dyDescent="0.25">
      <c r="A909" s="151"/>
      <c r="C909" s="34"/>
      <c r="F909" s="31"/>
      <c r="H909" s="31"/>
      <c r="J909" s="31"/>
      <c r="K909" s="31"/>
      <c r="L909" s="31"/>
      <c r="M909" s="31"/>
    </row>
    <row r="910" spans="1:13" customFormat="1" ht="12.6" x14ac:dyDescent="0.25">
      <c r="A910" s="151"/>
      <c r="C910" s="34"/>
      <c r="F910" s="31"/>
      <c r="H910" s="31"/>
      <c r="J910" s="31"/>
      <c r="K910" s="31"/>
      <c r="L910" s="31"/>
      <c r="M910" s="31"/>
    </row>
    <row r="911" spans="1:13" customFormat="1" ht="12.6" x14ac:dyDescent="0.25">
      <c r="A911" s="151"/>
      <c r="C911" s="34"/>
      <c r="F911" s="31"/>
      <c r="H911" s="31"/>
      <c r="J911" s="31"/>
      <c r="K911" s="31"/>
      <c r="L911" s="31"/>
      <c r="M911" s="31"/>
    </row>
    <row r="912" spans="1:13" customFormat="1" ht="12.6" x14ac:dyDescent="0.25">
      <c r="A912" s="151"/>
      <c r="C912" s="34"/>
      <c r="F912" s="31"/>
      <c r="H912" s="31"/>
      <c r="J912" s="31"/>
      <c r="K912" s="31"/>
      <c r="L912" s="31"/>
      <c r="M912" s="31"/>
    </row>
    <row r="913" spans="1:13" customFormat="1" ht="12.6" x14ac:dyDescent="0.25">
      <c r="A913" s="151"/>
      <c r="C913" s="34"/>
      <c r="F913" s="31"/>
      <c r="H913" s="31"/>
      <c r="J913" s="31"/>
      <c r="K913" s="31"/>
      <c r="L913" s="31"/>
      <c r="M913" s="31"/>
    </row>
    <row r="914" spans="1:13" customFormat="1" ht="12.6" x14ac:dyDescent="0.25">
      <c r="A914" s="151"/>
      <c r="C914" s="34"/>
      <c r="F914" s="31"/>
      <c r="H914" s="31"/>
      <c r="J914" s="31"/>
      <c r="K914" s="31"/>
      <c r="L914" s="31"/>
      <c r="M914" s="31"/>
    </row>
    <row r="915" spans="1:13" customFormat="1" ht="12.6" x14ac:dyDescent="0.25">
      <c r="A915" s="151"/>
      <c r="C915" s="34"/>
      <c r="F915" s="31"/>
      <c r="H915" s="31"/>
      <c r="J915" s="31"/>
      <c r="K915" s="31"/>
      <c r="L915" s="31"/>
      <c r="M915" s="31"/>
    </row>
    <row r="916" spans="1:13" customFormat="1" ht="12.6" x14ac:dyDescent="0.25">
      <c r="A916" s="151"/>
      <c r="C916" s="34"/>
      <c r="F916" s="31"/>
      <c r="H916" s="31"/>
      <c r="J916" s="31"/>
      <c r="K916" s="31"/>
      <c r="L916" s="31"/>
      <c r="M916" s="31"/>
    </row>
    <row r="917" spans="1:13" customFormat="1" ht="12.6" x14ac:dyDescent="0.25">
      <c r="A917" s="151"/>
      <c r="C917" s="34"/>
      <c r="F917" s="31"/>
      <c r="H917" s="31"/>
      <c r="J917" s="31"/>
      <c r="K917" s="31"/>
      <c r="L917" s="31"/>
      <c r="M917" s="31"/>
    </row>
    <row r="918" spans="1:13" customFormat="1" ht="12.6" x14ac:dyDescent="0.25">
      <c r="A918" s="151"/>
      <c r="C918" s="34"/>
      <c r="F918" s="31"/>
      <c r="H918" s="31"/>
      <c r="J918" s="31"/>
      <c r="K918" s="31"/>
      <c r="L918" s="31"/>
      <c r="M918" s="31"/>
    </row>
    <row r="919" spans="1:13" customFormat="1" ht="12.6" x14ac:dyDescent="0.25">
      <c r="A919" s="151"/>
      <c r="C919" s="34"/>
      <c r="F919" s="31"/>
      <c r="H919" s="31"/>
      <c r="J919" s="31"/>
      <c r="K919" s="31"/>
      <c r="L919" s="31"/>
      <c r="M919" s="31"/>
    </row>
    <row r="920" spans="1:13" customFormat="1" ht="12.6" x14ac:dyDescent="0.25">
      <c r="A920" s="151"/>
      <c r="C920" s="34"/>
      <c r="F920" s="31"/>
      <c r="H920" s="31"/>
      <c r="J920" s="31"/>
      <c r="K920" s="31"/>
      <c r="L920" s="31"/>
      <c r="M920" s="31"/>
    </row>
    <row r="921" spans="1:13" customFormat="1" ht="12.6" x14ac:dyDescent="0.25">
      <c r="A921" s="151"/>
      <c r="C921" s="34"/>
      <c r="F921" s="31"/>
      <c r="H921" s="31"/>
      <c r="J921" s="31"/>
      <c r="K921" s="31"/>
      <c r="L921" s="31"/>
      <c r="M921" s="31"/>
    </row>
    <row r="922" spans="1:13" customFormat="1" ht="12.6" x14ac:dyDescent="0.25">
      <c r="A922" s="151"/>
      <c r="C922" s="34"/>
      <c r="F922" s="31"/>
      <c r="H922" s="31"/>
      <c r="J922" s="31"/>
      <c r="K922" s="31"/>
      <c r="L922" s="31"/>
      <c r="M922" s="31"/>
    </row>
    <row r="923" spans="1:13" customFormat="1" ht="12.6" x14ac:dyDescent="0.25">
      <c r="A923" s="151"/>
      <c r="C923" s="34"/>
      <c r="F923" s="31"/>
      <c r="H923" s="31"/>
      <c r="J923" s="31"/>
      <c r="K923" s="31"/>
      <c r="L923" s="31"/>
      <c r="M923" s="31"/>
    </row>
    <row r="924" spans="1:13" customFormat="1" ht="12.6" x14ac:dyDescent="0.25">
      <c r="A924" s="151"/>
      <c r="C924" s="34"/>
      <c r="F924" s="31"/>
      <c r="H924" s="31"/>
      <c r="J924" s="31"/>
      <c r="K924" s="31"/>
      <c r="L924" s="31"/>
      <c r="M924" s="31"/>
    </row>
    <row r="925" spans="1:13" customFormat="1" ht="12.6" x14ac:dyDescent="0.25">
      <c r="A925" s="151"/>
      <c r="C925" s="34"/>
      <c r="F925" s="31"/>
      <c r="H925" s="31"/>
      <c r="J925" s="31"/>
      <c r="K925" s="31"/>
      <c r="L925" s="31"/>
      <c r="M925" s="31"/>
    </row>
    <row r="926" spans="1:13" customFormat="1" ht="12.6" x14ac:dyDescent="0.25">
      <c r="A926" s="151"/>
      <c r="C926" s="34"/>
      <c r="F926" s="31"/>
      <c r="H926" s="31"/>
      <c r="J926" s="31"/>
      <c r="K926" s="31"/>
      <c r="L926" s="31"/>
      <c r="M926" s="31"/>
    </row>
    <row r="927" spans="1:13" customFormat="1" ht="12.6" x14ac:dyDescent="0.25">
      <c r="A927" s="151"/>
      <c r="C927" s="34"/>
      <c r="F927" s="31"/>
      <c r="H927" s="31"/>
      <c r="J927" s="31"/>
      <c r="K927" s="31"/>
      <c r="L927" s="31"/>
      <c r="M927" s="31"/>
    </row>
    <row r="928" spans="1:13" customFormat="1" ht="12.6" x14ac:dyDescent="0.25">
      <c r="A928" s="151"/>
      <c r="C928" s="34"/>
      <c r="F928" s="31"/>
      <c r="H928" s="31"/>
      <c r="J928" s="31"/>
      <c r="K928" s="31"/>
      <c r="L928" s="31"/>
      <c r="M928" s="31"/>
    </row>
    <row r="929" spans="1:13" customFormat="1" ht="12.6" x14ac:dyDescent="0.25">
      <c r="A929" s="151"/>
      <c r="C929" s="34"/>
      <c r="F929" s="31"/>
      <c r="H929" s="31"/>
      <c r="J929" s="31"/>
      <c r="K929" s="31"/>
      <c r="L929" s="31"/>
      <c r="M929" s="31"/>
    </row>
    <row r="930" spans="1:13" customFormat="1" ht="12.6" x14ac:dyDescent="0.25">
      <c r="A930" s="151"/>
      <c r="C930" s="34"/>
      <c r="F930" s="31"/>
      <c r="H930" s="31"/>
      <c r="J930" s="31"/>
      <c r="K930" s="31"/>
      <c r="L930" s="31"/>
      <c r="M930" s="31"/>
    </row>
    <row r="931" spans="1:13" customFormat="1" ht="12.6" x14ac:dyDescent="0.25">
      <c r="A931" s="151"/>
      <c r="C931" s="34"/>
      <c r="F931" s="31"/>
      <c r="H931" s="31"/>
      <c r="J931" s="31"/>
      <c r="K931" s="31"/>
      <c r="L931" s="31"/>
      <c r="M931" s="31"/>
    </row>
    <row r="932" spans="1:13" customFormat="1" ht="12.6" x14ac:dyDescent="0.25">
      <c r="A932" s="151"/>
      <c r="C932" s="34"/>
      <c r="F932" s="31"/>
      <c r="H932" s="31"/>
      <c r="J932" s="31"/>
      <c r="K932" s="31"/>
      <c r="L932" s="31"/>
      <c r="M932" s="31"/>
    </row>
    <row r="933" spans="1:13" customFormat="1" ht="12.6" x14ac:dyDescent="0.25">
      <c r="A933" s="151"/>
      <c r="C933" s="34"/>
      <c r="F933" s="31"/>
      <c r="H933" s="31"/>
      <c r="J933" s="31"/>
      <c r="K933" s="31"/>
      <c r="L933" s="31"/>
      <c r="M933" s="31"/>
    </row>
    <row r="934" spans="1:13" customFormat="1" ht="12.6" x14ac:dyDescent="0.25">
      <c r="A934" s="151"/>
      <c r="C934" s="34"/>
      <c r="F934" s="31"/>
      <c r="H934" s="31"/>
      <c r="J934" s="31"/>
      <c r="K934" s="31"/>
      <c r="L934" s="31"/>
      <c r="M934" s="31"/>
    </row>
    <row r="935" spans="1:13" customFormat="1" ht="12.6" x14ac:dyDescent="0.25">
      <c r="A935" s="151"/>
      <c r="C935" s="34"/>
      <c r="F935" s="31"/>
      <c r="H935" s="31"/>
      <c r="J935" s="31"/>
      <c r="K935" s="31"/>
      <c r="L935" s="31"/>
      <c r="M935" s="31"/>
    </row>
    <row r="936" spans="1:13" customFormat="1" ht="12.6" x14ac:dyDescent="0.25">
      <c r="A936" s="151"/>
      <c r="C936" s="34"/>
      <c r="F936" s="31"/>
      <c r="H936" s="31"/>
      <c r="J936" s="31"/>
      <c r="K936" s="31"/>
      <c r="L936" s="31"/>
      <c r="M936" s="31"/>
    </row>
    <row r="937" spans="1:13" customFormat="1" ht="12.6" x14ac:dyDescent="0.25">
      <c r="A937" s="151"/>
      <c r="C937" s="34"/>
      <c r="F937" s="31"/>
      <c r="H937" s="31"/>
      <c r="J937" s="31"/>
      <c r="K937" s="31"/>
      <c r="L937" s="31"/>
      <c r="M937" s="31"/>
    </row>
    <row r="938" spans="1:13" customFormat="1" ht="12.6" x14ac:dyDescent="0.25">
      <c r="A938" s="151"/>
      <c r="C938" s="34"/>
      <c r="F938" s="31"/>
      <c r="H938" s="31"/>
      <c r="J938" s="31"/>
      <c r="K938" s="31"/>
      <c r="L938" s="31"/>
      <c r="M938" s="31"/>
    </row>
    <row r="939" spans="1:13" customFormat="1" ht="12.6" x14ac:dyDescent="0.25">
      <c r="A939" s="151"/>
      <c r="C939" s="34"/>
      <c r="F939" s="31"/>
      <c r="H939" s="31"/>
      <c r="J939" s="31"/>
      <c r="K939" s="31"/>
      <c r="L939" s="31"/>
      <c r="M939" s="31"/>
    </row>
    <row r="940" spans="1:13" customFormat="1" ht="12.6" x14ac:dyDescent="0.25">
      <c r="A940" s="151"/>
      <c r="C940" s="34"/>
      <c r="F940" s="31"/>
      <c r="H940" s="31"/>
      <c r="J940" s="31"/>
      <c r="K940" s="31"/>
      <c r="L940" s="31"/>
      <c r="M940" s="31"/>
    </row>
    <row r="941" spans="1:13" customFormat="1" ht="12.6" x14ac:dyDescent="0.25">
      <c r="A941" s="151"/>
      <c r="C941" s="34"/>
      <c r="F941" s="31"/>
      <c r="H941" s="31"/>
      <c r="J941" s="31"/>
      <c r="K941" s="31"/>
      <c r="L941" s="31"/>
      <c r="M941" s="31"/>
    </row>
    <row r="942" spans="1:13" customFormat="1" ht="12.6" x14ac:dyDescent="0.25">
      <c r="A942" s="151"/>
      <c r="C942" s="34"/>
      <c r="F942" s="31"/>
      <c r="H942" s="31"/>
      <c r="J942" s="31"/>
      <c r="K942" s="31"/>
      <c r="L942" s="31"/>
      <c r="M942" s="31"/>
    </row>
    <row r="943" spans="1:13" customFormat="1" ht="12.6" x14ac:dyDescent="0.25">
      <c r="A943" s="151"/>
      <c r="C943" s="34"/>
      <c r="F943" s="31"/>
      <c r="H943" s="31"/>
      <c r="J943" s="31"/>
      <c r="K943" s="31"/>
      <c r="L943" s="31"/>
      <c r="M943" s="31"/>
    </row>
    <row r="944" spans="1:13" customFormat="1" ht="12.6" x14ac:dyDescent="0.25">
      <c r="A944" s="151"/>
      <c r="C944" s="34"/>
      <c r="F944" s="31"/>
      <c r="H944" s="31"/>
      <c r="J944" s="31"/>
      <c r="K944" s="31"/>
      <c r="L944" s="31"/>
      <c r="M944" s="31"/>
    </row>
    <row r="945" spans="1:13" customFormat="1" ht="12.6" x14ac:dyDescent="0.25">
      <c r="A945" s="151"/>
      <c r="C945" s="34"/>
      <c r="F945" s="31"/>
      <c r="H945" s="31"/>
      <c r="J945" s="31"/>
      <c r="K945" s="31"/>
      <c r="L945" s="31"/>
      <c r="M945" s="31"/>
    </row>
    <row r="946" spans="1:13" customFormat="1" ht="12.6" x14ac:dyDescent="0.25">
      <c r="A946" s="151"/>
      <c r="C946" s="34"/>
      <c r="F946" s="31"/>
      <c r="H946" s="31"/>
      <c r="J946" s="31"/>
      <c r="K946" s="31"/>
      <c r="L946" s="31"/>
      <c r="M946" s="31"/>
    </row>
    <row r="947" spans="1:13" customFormat="1" ht="12.6" x14ac:dyDescent="0.25">
      <c r="A947" s="151"/>
      <c r="C947" s="34"/>
      <c r="F947" s="31"/>
      <c r="H947" s="31"/>
      <c r="J947" s="31"/>
      <c r="K947" s="31"/>
      <c r="L947" s="31"/>
      <c r="M947" s="31"/>
    </row>
    <row r="948" spans="1:13" customFormat="1" ht="12.6" x14ac:dyDescent="0.25">
      <c r="A948" s="151"/>
      <c r="C948" s="34"/>
      <c r="F948" s="31"/>
      <c r="H948" s="31"/>
      <c r="J948" s="31"/>
      <c r="K948" s="31"/>
      <c r="L948" s="31"/>
      <c r="M948" s="31"/>
    </row>
    <row r="949" spans="1:13" customFormat="1" ht="12.6" x14ac:dyDescent="0.25">
      <c r="A949" s="151"/>
      <c r="C949" s="34"/>
      <c r="F949" s="31"/>
      <c r="H949" s="31"/>
      <c r="J949" s="31"/>
      <c r="K949" s="31"/>
      <c r="L949" s="31"/>
      <c r="M949" s="31"/>
    </row>
    <row r="950" spans="1:13" customFormat="1" ht="12.6" x14ac:dyDescent="0.25">
      <c r="A950" s="151"/>
      <c r="C950" s="34"/>
      <c r="F950" s="31"/>
      <c r="H950" s="31"/>
      <c r="J950" s="31"/>
      <c r="K950" s="31"/>
      <c r="L950" s="31"/>
      <c r="M950" s="31"/>
    </row>
    <row r="951" spans="1:13" customFormat="1" ht="12.6" x14ac:dyDescent="0.25">
      <c r="A951" s="151"/>
      <c r="C951" s="34"/>
      <c r="F951" s="31"/>
      <c r="H951" s="31"/>
      <c r="J951" s="31"/>
      <c r="K951" s="31"/>
      <c r="L951" s="31"/>
      <c r="M951" s="31"/>
    </row>
    <row r="952" spans="1:13" customFormat="1" ht="12.6" x14ac:dyDescent="0.25">
      <c r="A952" s="151"/>
      <c r="C952" s="34"/>
      <c r="F952" s="31"/>
      <c r="H952" s="31"/>
      <c r="J952" s="31"/>
      <c r="K952" s="31"/>
      <c r="L952" s="31"/>
      <c r="M952" s="31"/>
    </row>
    <row r="953" spans="1:13" customFormat="1" ht="12.6" x14ac:dyDescent="0.25">
      <c r="A953" s="151"/>
      <c r="C953" s="34"/>
      <c r="F953" s="31"/>
      <c r="H953" s="31"/>
      <c r="J953" s="31"/>
      <c r="K953" s="31"/>
      <c r="L953" s="31"/>
      <c r="M953" s="31"/>
    </row>
    <row r="954" spans="1:13" customFormat="1" ht="12.6" x14ac:dyDescent="0.25">
      <c r="A954" s="151"/>
      <c r="C954" s="34"/>
      <c r="F954" s="31"/>
      <c r="H954" s="31"/>
      <c r="J954" s="31"/>
      <c r="K954" s="31"/>
      <c r="L954" s="31"/>
      <c r="M954" s="31"/>
    </row>
    <row r="955" spans="1:13" customFormat="1" ht="12.6" x14ac:dyDescent="0.25">
      <c r="A955" s="151"/>
      <c r="C955" s="34"/>
      <c r="F955" s="31"/>
      <c r="H955" s="31"/>
      <c r="J955" s="31"/>
      <c r="K955" s="31"/>
      <c r="L955" s="31"/>
      <c r="M955" s="31"/>
    </row>
    <row r="956" spans="1:13" customFormat="1" ht="12.6" x14ac:dyDescent="0.25">
      <c r="A956" s="151"/>
      <c r="C956" s="34"/>
      <c r="F956" s="31"/>
      <c r="H956" s="31"/>
      <c r="J956" s="31"/>
      <c r="K956" s="31"/>
      <c r="L956" s="31"/>
      <c r="M956" s="31"/>
    </row>
    <row r="957" spans="1:13" customFormat="1" ht="12.6" x14ac:dyDescent="0.25">
      <c r="A957" s="151"/>
      <c r="C957" s="34"/>
      <c r="F957" s="31"/>
      <c r="H957" s="31"/>
      <c r="J957" s="31"/>
      <c r="K957" s="31"/>
      <c r="L957" s="31"/>
      <c r="M957" s="31"/>
    </row>
    <row r="958" spans="1:13" customFormat="1" ht="12.6" x14ac:dyDescent="0.25">
      <c r="A958" s="151"/>
      <c r="C958" s="34"/>
      <c r="F958" s="31"/>
      <c r="H958" s="31"/>
      <c r="J958" s="31"/>
      <c r="K958" s="31"/>
      <c r="L958" s="31"/>
      <c r="M958" s="31"/>
    </row>
    <row r="959" spans="1:13" customFormat="1" ht="12.6" x14ac:dyDescent="0.25">
      <c r="A959" s="151"/>
      <c r="C959" s="34"/>
      <c r="F959" s="31"/>
      <c r="H959" s="31"/>
      <c r="J959" s="31"/>
      <c r="K959" s="31"/>
      <c r="L959" s="31"/>
      <c r="M959" s="31"/>
    </row>
    <row r="960" spans="1:13" customFormat="1" ht="12.6" x14ac:dyDescent="0.25">
      <c r="A960" s="151"/>
      <c r="C960" s="34"/>
      <c r="F960" s="31"/>
      <c r="H960" s="31"/>
      <c r="J960" s="31"/>
      <c r="K960" s="31"/>
      <c r="L960" s="31"/>
      <c r="M960" s="31"/>
    </row>
    <row r="961" spans="1:13" customFormat="1" ht="12.6" x14ac:dyDescent="0.25">
      <c r="A961" s="151"/>
      <c r="C961" s="34"/>
      <c r="F961" s="31"/>
      <c r="H961" s="31"/>
      <c r="J961" s="31"/>
      <c r="K961" s="31"/>
      <c r="L961" s="31"/>
      <c r="M961" s="31"/>
    </row>
    <row r="962" spans="1:13" customFormat="1" ht="12.6" x14ac:dyDescent="0.25">
      <c r="A962" s="151"/>
      <c r="C962" s="34"/>
      <c r="F962" s="31"/>
      <c r="H962" s="31"/>
      <c r="J962" s="31"/>
      <c r="K962" s="31"/>
      <c r="L962" s="31"/>
      <c r="M962" s="31"/>
    </row>
    <row r="963" spans="1:13" customFormat="1" ht="12.6" x14ac:dyDescent="0.25">
      <c r="A963" s="151"/>
      <c r="C963" s="34"/>
      <c r="F963" s="31"/>
      <c r="H963" s="31"/>
      <c r="J963" s="31"/>
      <c r="K963" s="31"/>
      <c r="L963" s="31"/>
      <c r="M963" s="31"/>
    </row>
    <row r="964" spans="1:13" customFormat="1" ht="12.6" x14ac:dyDescent="0.25">
      <c r="A964" s="151"/>
      <c r="C964" s="34"/>
      <c r="F964" s="31"/>
      <c r="H964" s="31"/>
      <c r="J964" s="31"/>
      <c r="K964" s="31"/>
      <c r="L964" s="31"/>
      <c r="M964" s="31"/>
    </row>
    <row r="965" spans="1:13" customFormat="1" ht="12.6" x14ac:dyDescent="0.25">
      <c r="A965" s="151"/>
      <c r="C965" s="34"/>
      <c r="F965" s="31"/>
      <c r="H965" s="31"/>
      <c r="J965" s="31"/>
      <c r="K965" s="31"/>
      <c r="L965" s="31"/>
      <c r="M965" s="31"/>
    </row>
    <row r="966" spans="1:13" customFormat="1" ht="12.6" x14ac:dyDescent="0.25">
      <c r="A966" s="151"/>
      <c r="C966" s="34"/>
      <c r="F966" s="31"/>
      <c r="H966" s="31"/>
      <c r="J966" s="31"/>
      <c r="K966" s="31"/>
      <c r="L966" s="31"/>
      <c r="M966" s="31"/>
    </row>
    <row r="967" spans="1:13" customFormat="1" ht="12.6" x14ac:dyDescent="0.25">
      <c r="A967" s="151"/>
      <c r="C967" s="34"/>
      <c r="F967" s="31"/>
      <c r="H967" s="31"/>
      <c r="J967" s="31"/>
      <c r="K967" s="31"/>
      <c r="L967" s="31"/>
      <c r="M967" s="31"/>
    </row>
    <row r="968" spans="1:13" customFormat="1" ht="12.6" x14ac:dyDescent="0.25">
      <c r="A968" s="151"/>
      <c r="C968" s="34"/>
      <c r="F968" s="31"/>
      <c r="H968" s="31"/>
      <c r="J968" s="31"/>
      <c r="K968" s="31"/>
      <c r="L968" s="31"/>
      <c r="M968" s="31"/>
    </row>
    <row r="969" spans="1:13" customFormat="1" ht="12.6" x14ac:dyDescent="0.25">
      <c r="A969" s="151"/>
      <c r="C969" s="34"/>
      <c r="F969" s="31"/>
      <c r="H969" s="31"/>
      <c r="J969" s="31"/>
      <c r="K969" s="31"/>
      <c r="L969" s="31"/>
      <c r="M969" s="31"/>
    </row>
    <row r="970" spans="1:13" customFormat="1" ht="12.6" x14ac:dyDescent="0.25">
      <c r="A970" s="151"/>
      <c r="C970" s="34"/>
      <c r="F970" s="31"/>
      <c r="H970" s="31"/>
      <c r="J970" s="31"/>
      <c r="K970" s="31"/>
      <c r="L970" s="31"/>
      <c r="M970" s="31"/>
    </row>
    <row r="971" spans="1:13" customFormat="1" ht="12.6" x14ac:dyDescent="0.25">
      <c r="A971" s="151"/>
      <c r="C971" s="34"/>
      <c r="F971" s="31"/>
      <c r="H971" s="31"/>
      <c r="J971" s="31"/>
      <c r="K971" s="31"/>
      <c r="L971" s="31"/>
      <c r="M971" s="31"/>
    </row>
    <row r="972" spans="1:13" customFormat="1" ht="12.6" x14ac:dyDescent="0.25">
      <c r="A972" s="151"/>
      <c r="C972" s="34"/>
      <c r="F972" s="31"/>
      <c r="H972" s="31"/>
      <c r="J972" s="31"/>
      <c r="K972" s="31"/>
      <c r="L972" s="31"/>
      <c r="M972" s="31"/>
    </row>
    <row r="973" spans="1:13" customFormat="1" ht="12.6" x14ac:dyDescent="0.25">
      <c r="A973" s="151"/>
      <c r="C973" s="34"/>
      <c r="F973" s="31"/>
      <c r="H973" s="31"/>
      <c r="J973" s="31"/>
      <c r="K973" s="31"/>
      <c r="L973" s="31"/>
      <c r="M973" s="31"/>
    </row>
    <row r="974" spans="1:13" customFormat="1" ht="12.6" x14ac:dyDescent="0.25">
      <c r="A974" s="151"/>
      <c r="C974" s="34"/>
      <c r="F974" s="31"/>
      <c r="H974" s="31"/>
      <c r="J974" s="31"/>
      <c r="K974" s="31"/>
      <c r="L974" s="31"/>
      <c r="M974" s="31"/>
    </row>
    <row r="975" spans="1:13" customFormat="1" ht="12.6" x14ac:dyDescent="0.25">
      <c r="A975" s="151"/>
      <c r="C975" s="34"/>
      <c r="F975" s="31"/>
      <c r="H975" s="31"/>
      <c r="J975" s="31"/>
      <c r="K975" s="31"/>
      <c r="L975" s="31"/>
      <c r="M975" s="31"/>
    </row>
    <row r="976" spans="1:13" customFormat="1" ht="12.6" x14ac:dyDescent="0.25">
      <c r="A976" s="151"/>
      <c r="C976" s="34"/>
      <c r="F976" s="31"/>
      <c r="H976" s="31"/>
      <c r="J976" s="31"/>
      <c r="K976" s="31"/>
      <c r="L976" s="31"/>
      <c r="M976" s="31"/>
    </row>
    <row r="977" spans="1:13" customFormat="1" ht="12.6" x14ac:dyDescent="0.25">
      <c r="A977" s="151"/>
      <c r="C977" s="34"/>
      <c r="F977" s="31"/>
      <c r="H977" s="31"/>
      <c r="J977" s="31"/>
      <c r="K977" s="31"/>
      <c r="L977" s="31"/>
      <c r="M977" s="31"/>
    </row>
    <row r="978" spans="1:13" customFormat="1" ht="12.6" x14ac:dyDescent="0.25">
      <c r="A978" s="151"/>
      <c r="C978" s="34"/>
      <c r="F978" s="31"/>
      <c r="H978" s="31"/>
      <c r="J978" s="31"/>
      <c r="K978" s="31"/>
      <c r="L978" s="31"/>
      <c r="M978" s="31"/>
    </row>
    <row r="979" spans="1:13" customFormat="1" ht="12.6" x14ac:dyDescent="0.25">
      <c r="A979" s="151"/>
      <c r="C979" s="34"/>
      <c r="F979" s="31"/>
      <c r="H979" s="31"/>
      <c r="J979" s="31"/>
      <c r="K979" s="31"/>
      <c r="L979" s="31"/>
      <c r="M979" s="31"/>
    </row>
    <row r="980" spans="1:13" customFormat="1" ht="12.6" x14ac:dyDescent="0.25">
      <c r="A980" s="151"/>
      <c r="C980" s="34"/>
      <c r="F980" s="31"/>
      <c r="H980" s="31"/>
      <c r="J980" s="31"/>
      <c r="K980" s="31"/>
      <c r="L980" s="31"/>
      <c r="M980" s="31"/>
    </row>
    <row r="981" spans="1:13" customFormat="1" ht="12.6" x14ac:dyDescent="0.25">
      <c r="A981" s="151"/>
      <c r="C981" s="34"/>
      <c r="F981" s="31"/>
      <c r="H981" s="31"/>
      <c r="J981" s="31"/>
      <c r="K981" s="31"/>
      <c r="L981" s="31"/>
      <c r="M981" s="31"/>
    </row>
    <row r="982" spans="1:13" customFormat="1" ht="12.6" x14ac:dyDescent="0.25">
      <c r="A982" s="151"/>
      <c r="C982" s="34"/>
      <c r="F982" s="31"/>
      <c r="H982" s="31"/>
      <c r="J982" s="31"/>
      <c r="K982" s="31"/>
      <c r="L982" s="31"/>
      <c r="M982" s="31"/>
    </row>
    <row r="983" spans="1:13" customFormat="1" ht="12.6" x14ac:dyDescent="0.25">
      <c r="A983" s="151"/>
      <c r="C983" s="34"/>
      <c r="F983" s="31"/>
      <c r="H983" s="31"/>
      <c r="J983" s="31"/>
      <c r="K983" s="31"/>
      <c r="L983" s="31"/>
      <c r="M983" s="31"/>
    </row>
    <row r="984" spans="1:13" customFormat="1" ht="12.6" x14ac:dyDescent="0.25">
      <c r="A984" s="151"/>
      <c r="C984" s="34"/>
      <c r="F984" s="31"/>
      <c r="H984" s="31"/>
      <c r="J984" s="31"/>
      <c r="K984" s="31"/>
      <c r="L984" s="31"/>
      <c r="M984" s="31"/>
    </row>
    <row r="985" spans="1:13" customFormat="1" ht="12.6" x14ac:dyDescent="0.25">
      <c r="A985" s="151"/>
      <c r="C985" s="34"/>
      <c r="F985" s="31"/>
      <c r="H985" s="31"/>
      <c r="J985" s="31"/>
      <c r="K985" s="31"/>
      <c r="L985" s="31"/>
      <c r="M985" s="31"/>
    </row>
    <row r="986" spans="1:13" customFormat="1" ht="12.6" x14ac:dyDescent="0.25">
      <c r="A986" s="151"/>
      <c r="C986" s="34"/>
      <c r="F986" s="31"/>
      <c r="H986" s="31"/>
      <c r="J986" s="31"/>
      <c r="K986" s="31"/>
      <c r="L986" s="31"/>
      <c r="M986" s="31"/>
    </row>
    <row r="987" spans="1:13" customFormat="1" ht="12.6" x14ac:dyDescent="0.25">
      <c r="A987" s="151"/>
      <c r="C987" s="34"/>
      <c r="F987" s="31"/>
      <c r="H987" s="31"/>
      <c r="J987" s="31"/>
      <c r="K987" s="31"/>
      <c r="L987" s="31"/>
      <c r="M987" s="31"/>
    </row>
    <row r="988" spans="1:13" customFormat="1" ht="12.6" x14ac:dyDescent="0.25">
      <c r="A988" s="151"/>
      <c r="C988" s="34"/>
      <c r="F988" s="31"/>
      <c r="H988" s="31"/>
      <c r="J988" s="31"/>
      <c r="K988" s="31"/>
      <c r="L988" s="31"/>
      <c r="M988" s="31"/>
    </row>
    <row r="989" spans="1:13" customFormat="1" ht="12.6" x14ac:dyDescent="0.25">
      <c r="A989" s="151"/>
      <c r="C989" s="34"/>
      <c r="F989" s="31"/>
      <c r="H989" s="31"/>
      <c r="J989" s="31"/>
      <c r="K989" s="31"/>
      <c r="L989" s="31"/>
      <c r="M989" s="31"/>
    </row>
    <row r="990" spans="1:13" customFormat="1" ht="12.6" x14ac:dyDescent="0.25">
      <c r="A990" s="151"/>
      <c r="C990" s="34"/>
      <c r="F990" s="31"/>
      <c r="H990" s="31"/>
      <c r="J990" s="31"/>
      <c r="K990" s="31"/>
      <c r="L990" s="31"/>
      <c r="M990" s="31"/>
    </row>
    <row r="991" spans="1:13" customFormat="1" ht="12.6" x14ac:dyDescent="0.25">
      <c r="A991" s="151"/>
      <c r="C991" s="34"/>
      <c r="F991" s="31"/>
      <c r="H991" s="31"/>
      <c r="J991" s="31"/>
      <c r="K991" s="31"/>
      <c r="L991" s="31"/>
      <c r="M991" s="31"/>
    </row>
    <row r="992" spans="1:13" customFormat="1" ht="12.6" x14ac:dyDescent="0.25">
      <c r="A992" s="151"/>
      <c r="C992" s="34"/>
      <c r="F992" s="31"/>
      <c r="H992" s="31"/>
      <c r="J992" s="31"/>
      <c r="K992" s="31"/>
      <c r="L992" s="31"/>
      <c r="M992" s="31"/>
    </row>
    <row r="993" spans="1:13" customFormat="1" ht="12.6" x14ac:dyDescent="0.25">
      <c r="A993" s="151"/>
      <c r="C993" s="34"/>
      <c r="F993" s="31"/>
      <c r="H993" s="31"/>
      <c r="J993" s="31"/>
      <c r="K993" s="31"/>
      <c r="L993" s="31"/>
      <c r="M993" s="31"/>
    </row>
    <row r="994" spans="1:13" customFormat="1" ht="12.6" x14ac:dyDescent="0.25">
      <c r="A994" s="151"/>
      <c r="C994" s="34"/>
      <c r="F994" s="31"/>
      <c r="H994" s="31"/>
      <c r="J994" s="31"/>
      <c r="K994" s="31"/>
      <c r="L994" s="31"/>
      <c r="M994" s="31"/>
    </row>
    <row r="995" spans="1:13" customFormat="1" ht="12.6" x14ac:dyDescent="0.25">
      <c r="A995" s="151"/>
      <c r="C995" s="34"/>
      <c r="F995" s="31"/>
      <c r="H995" s="31"/>
      <c r="J995" s="31"/>
      <c r="K995" s="31"/>
      <c r="L995" s="31"/>
      <c r="M995" s="31"/>
    </row>
    <row r="996" spans="1:13" customFormat="1" ht="12.6" x14ac:dyDescent="0.25">
      <c r="A996" s="151"/>
      <c r="C996" s="34"/>
      <c r="F996" s="31"/>
      <c r="H996" s="31"/>
      <c r="J996" s="31"/>
      <c r="K996" s="31"/>
      <c r="L996" s="31"/>
      <c r="M996" s="31"/>
    </row>
    <row r="997" spans="1:13" customFormat="1" ht="12.6" x14ac:dyDescent="0.25">
      <c r="A997" s="151"/>
      <c r="C997" s="34"/>
      <c r="F997" s="31"/>
      <c r="H997" s="31"/>
      <c r="J997" s="31"/>
      <c r="K997" s="31"/>
      <c r="L997" s="31"/>
      <c r="M997" s="31"/>
    </row>
    <row r="998" spans="1:13" customFormat="1" ht="12.6" x14ac:dyDescent="0.25">
      <c r="A998" s="151"/>
      <c r="C998" s="34"/>
      <c r="F998" s="31"/>
      <c r="H998" s="31"/>
      <c r="J998" s="31"/>
      <c r="K998" s="31"/>
      <c r="L998" s="31"/>
      <c r="M998" s="31"/>
    </row>
    <row r="999" spans="1:13" customFormat="1" ht="12.6" x14ac:dyDescent="0.25">
      <c r="A999" s="151"/>
      <c r="C999" s="34"/>
      <c r="F999" s="31"/>
      <c r="H999" s="31"/>
      <c r="J999" s="31"/>
      <c r="K999" s="31"/>
      <c r="L999" s="31"/>
      <c r="M999" s="31"/>
    </row>
    <row r="1000" spans="1:13" customFormat="1" ht="12.6" x14ac:dyDescent="0.25">
      <c r="A1000" s="151"/>
      <c r="C1000" s="34"/>
      <c r="F1000" s="31"/>
      <c r="H1000" s="31"/>
      <c r="J1000" s="31"/>
      <c r="K1000" s="31"/>
      <c r="L1000" s="31"/>
      <c r="M1000" s="31"/>
    </row>
    <row r="1001" spans="1:13" customFormat="1" ht="12.6" x14ac:dyDescent="0.25">
      <c r="A1001" s="151"/>
      <c r="C1001" s="34"/>
      <c r="F1001" s="31"/>
      <c r="H1001" s="31"/>
      <c r="J1001" s="31"/>
      <c r="K1001" s="31"/>
      <c r="L1001" s="31"/>
      <c r="M1001" s="31"/>
    </row>
    <row r="1002" spans="1:13" customFormat="1" ht="12.6" x14ac:dyDescent="0.25">
      <c r="A1002" s="151"/>
      <c r="C1002" s="34"/>
      <c r="F1002" s="31"/>
      <c r="H1002" s="31"/>
      <c r="J1002" s="31"/>
      <c r="K1002" s="31"/>
      <c r="L1002" s="31"/>
      <c r="M1002" s="31"/>
    </row>
    <row r="1003" spans="1:13" customFormat="1" ht="12.6" x14ac:dyDescent="0.25">
      <c r="A1003" s="151"/>
      <c r="C1003" s="34"/>
      <c r="F1003" s="31"/>
      <c r="H1003" s="31"/>
      <c r="J1003" s="31"/>
      <c r="K1003" s="31"/>
      <c r="L1003" s="31"/>
      <c r="M1003" s="31"/>
    </row>
    <row r="1004" spans="1:13" customFormat="1" ht="12.6" x14ac:dyDescent="0.25">
      <c r="A1004" s="151"/>
      <c r="C1004" s="34"/>
      <c r="F1004" s="31"/>
      <c r="H1004" s="31"/>
      <c r="J1004" s="31"/>
      <c r="K1004" s="31"/>
      <c r="L1004" s="31"/>
      <c r="M1004" s="31"/>
    </row>
    <row r="1005" spans="1:13" customFormat="1" ht="12.6" x14ac:dyDescent="0.25">
      <c r="A1005" s="151"/>
      <c r="C1005" s="34"/>
      <c r="F1005" s="31"/>
      <c r="H1005" s="31"/>
      <c r="J1005" s="31"/>
      <c r="K1005" s="31"/>
      <c r="L1005" s="31"/>
      <c r="M1005" s="31"/>
    </row>
    <row r="1006" spans="1:13" customFormat="1" ht="12.6" x14ac:dyDescent="0.25">
      <c r="A1006" s="151"/>
      <c r="C1006" s="34"/>
      <c r="F1006" s="31"/>
      <c r="H1006" s="31"/>
      <c r="J1006" s="31"/>
      <c r="K1006" s="31"/>
      <c r="L1006" s="31"/>
      <c r="M1006" s="31"/>
    </row>
    <row r="1007" spans="1:13" customFormat="1" ht="12.6" x14ac:dyDescent="0.25">
      <c r="A1007" s="151"/>
      <c r="C1007" s="34"/>
      <c r="F1007" s="31"/>
      <c r="H1007" s="31"/>
      <c r="J1007" s="31"/>
      <c r="K1007" s="31"/>
      <c r="L1007" s="31"/>
      <c r="M1007" s="31"/>
    </row>
    <row r="1008" spans="1:13" customFormat="1" ht="12.6" x14ac:dyDescent="0.25">
      <c r="A1008" s="151"/>
      <c r="C1008" s="34"/>
      <c r="F1008" s="31"/>
      <c r="H1008" s="31"/>
      <c r="J1008" s="31"/>
      <c r="K1008" s="31"/>
      <c r="L1008" s="31"/>
      <c r="M1008" s="31"/>
    </row>
    <row r="1009" spans="1:13" customFormat="1" ht="12.6" x14ac:dyDescent="0.25">
      <c r="A1009" s="151"/>
      <c r="C1009" s="34"/>
      <c r="F1009" s="31"/>
      <c r="H1009" s="31"/>
      <c r="J1009" s="31"/>
      <c r="K1009" s="31"/>
      <c r="L1009" s="31"/>
      <c r="M1009" s="31"/>
    </row>
    <row r="1010" spans="1:13" customFormat="1" ht="12.6" x14ac:dyDescent="0.25">
      <c r="A1010" s="151"/>
      <c r="C1010" s="34"/>
      <c r="F1010" s="31"/>
      <c r="H1010" s="31"/>
      <c r="J1010" s="31"/>
      <c r="K1010" s="31"/>
      <c r="L1010" s="31"/>
      <c r="M1010" s="31"/>
    </row>
    <row r="1011" spans="1:13" customFormat="1" ht="12.6" x14ac:dyDescent="0.25">
      <c r="A1011" s="151"/>
      <c r="C1011" s="34"/>
      <c r="F1011" s="31"/>
      <c r="H1011" s="31"/>
      <c r="J1011" s="31"/>
      <c r="K1011" s="31"/>
      <c r="L1011" s="31"/>
      <c r="M1011" s="31"/>
    </row>
    <row r="1012" spans="1:13" customFormat="1" ht="12.6" x14ac:dyDescent="0.25">
      <c r="A1012" s="151"/>
      <c r="C1012" s="34"/>
      <c r="F1012" s="31"/>
      <c r="H1012" s="31"/>
      <c r="J1012" s="31"/>
      <c r="K1012" s="31"/>
      <c r="L1012" s="31"/>
      <c r="M1012" s="31"/>
    </row>
    <row r="1013" spans="1:13" customFormat="1" ht="12.6" x14ac:dyDescent="0.25">
      <c r="A1013" s="151"/>
      <c r="C1013" s="34"/>
      <c r="F1013" s="31"/>
      <c r="H1013" s="31"/>
      <c r="J1013" s="31"/>
      <c r="K1013" s="31"/>
      <c r="L1013" s="31"/>
      <c r="M1013" s="31"/>
    </row>
    <row r="1014" spans="1:13" customFormat="1" ht="12.6" x14ac:dyDescent="0.25">
      <c r="A1014" s="151"/>
      <c r="C1014" s="34"/>
      <c r="F1014" s="31"/>
      <c r="H1014" s="31"/>
      <c r="J1014" s="31"/>
      <c r="K1014" s="31"/>
      <c r="L1014" s="31"/>
      <c r="M1014" s="31"/>
    </row>
    <row r="1015" spans="1:13" customFormat="1" ht="12.6" x14ac:dyDescent="0.25">
      <c r="A1015" s="151"/>
      <c r="C1015" s="34"/>
      <c r="F1015" s="31"/>
      <c r="H1015" s="31"/>
      <c r="J1015" s="31"/>
      <c r="K1015" s="31"/>
      <c r="L1015" s="31"/>
      <c r="M1015" s="31"/>
    </row>
    <row r="1016" spans="1:13" customFormat="1" ht="12.6" x14ac:dyDescent="0.25">
      <c r="A1016" s="151"/>
      <c r="C1016" s="34"/>
      <c r="F1016" s="31"/>
      <c r="H1016" s="31"/>
      <c r="J1016" s="31"/>
      <c r="K1016" s="31"/>
      <c r="L1016" s="31"/>
      <c r="M1016" s="31"/>
    </row>
    <row r="1017" spans="1:13" customFormat="1" ht="12.6" x14ac:dyDescent="0.25">
      <c r="A1017" s="151"/>
      <c r="C1017" s="34"/>
      <c r="F1017" s="31"/>
      <c r="H1017" s="31"/>
      <c r="J1017" s="31"/>
      <c r="K1017" s="31"/>
      <c r="L1017" s="31"/>
      <c r="M1017" s="31"/>
    </row>
    <row r="1018" spans="1:13" customFormat="1" ht="12.6" x14ac:dyDescent="0.25">
      <c r="A1018" s="151"/>
      <c r="C1018" s="34"/>
      <c r="F1018" s="31"/>
      <c r="H1018" s="31"/>
      <c r="J1018" s="31"/>
      <c r="K1018" s="31"/>
      <c r="L1018" s="31"/>
      <c r="M1018" s="31"/>
    </row>
    <row r="1019" spans="1:13" customFormat="1" ht="12.6" x14ac:dyDescent="0.25">
      <c r="A1019" s="151"/>
      <c r="C1019" s="34"/>
      <c r="F1019" s="31"/>
      <c r="H1019" s="31"/>
      <c r="J1019" s="31"/>
      <c r="K1019" s="31"/>
      <c r="L1019" s="31"/>
      <c r="M1019" s="31"/>
    </row>
    <row r="1020" spans="1:13" customFormat="1" ht="12.6" x14ac:dyDescent="0.25">
      <c r="A1020" s="151"/>
      <c r="C1020" s="34"/>
      <c r="F1020" s="31"/>
      <c r="H1020" s="31"/>
      <c r="J1020" s="31"/>
      <c r="K1020" s="31"/>
      <c r="L1020" s="31"/>
      <c r="M1020" s="31"/>
    </row>
    <row r="1021" spans="1:13" customFormat="1" ht="12.6" x14ac:dyDescent="0.25">
      <c r="A1021" s="151"/>
      <c r="C1021" s="34"/>
      <c r="F1021" s="31"/>
      <c r="H1021" s="31"/>
      <c r="J1021" s="31"/>
      <c r="K1021" s="31"/>
      <c r="L1021" s="31"/>
      <c r="M1021" s="31"/>
    </row>
    <row r="1022" spans="1:13" customFormat="1" ht="12.6" x14ac:dyDescent="0.25">
      <c r="A1022" s="151"/>
      <c r="C1022" s="34"/>
      <c r="F1022" s="31"/>
      <c r="H1022" s="31"/>
      <c r="J1022" s="31"/>
      <c r="K1022" s="31"/>
      <c r="L1022" s="31"/>
      <c r="M1022" s="31"/>
    </row>
    <row r="1023" spans="1:13" customFormat="1" ht="12.6" x14ac:dyDescent="0.25">
      <c r="A1023" s="151"/>
      <c r="C1023" s="34"/>
      <c r="F1023" s="31"/>
      <c r="H1023" s="31"/>
      <c r="J1023" s="31"/>
      <c r="K1023" s="31"/>
      <c r="L1023" s="31"/>
      <c r="M1023" s="31"/>
    </row>
    <row r="1024" spans="1:13" customFormat="1" ht="12.6" x14ac:dyDescent="0.25">
      <c r="A1024" s="151"/>
      <c r="C1024" s="34"/>
      <c r="F1024" s="31"/>
      <c r="H1024" s="31"/>
      <c r="J1024" s="31"/>
      <c r="K1024" s="31"/>
      <c r="L1024" s="31"/>
      <c r="M1024" s="31"/>
    </row>
    <row r="1025" spans="1:13" customFormat="1" ht="12.6" x14ac:dyDescent="0.25">
      <c r="A1025" s="151"/>
      <c r="C1025" s="34"/>
      <c r="F1025" s="31"/>
      <c r="H1025" s="31"/>
      <c r="J1025" s="31"/>
      <c r="K1025" s="31"/>
      <c r="L1025" s="31"/>
      <c r="M1025" s="31"/>
    </row>
    <row r="1026" spans="1:13" customFormat="1" ht="12.6" x14ac:dyDescent="0.25">
      <c r="A1026" s="151"/>
      <c r="C1026" s="34"/>
      <c r="F1026" s="31"/>
      <c r="H1026" s="31"/>
      <c r="J1026" s="31"/>
      <c r="K1026" s="31"/>
      <c r="L1026" s="31"/>
      <c r="M1026" s="31"/>
    </row>
    <row r="1027" spans="1:13" customFormat="1" ht="12.6" x14ac:dyDescent="0.25">
      <c r="A1027" s="151"/>
      <c r="C1027" s="34"/>
      <c r="F1027" s="31"/>
      <c r="H1027" s="31"/>
      <c r="J1027" s="31"/>
      <c r="K1027" s="31"/>
      <c r="L1027" s="31"/>
      <c r="M1027" s="31"/>
    </row>
    <row r="1028" spans="1:13" customFormat="1" ht="12.6" x14ac:dyDescent="0.25">
      <c r="A1028" s="151"/>
      <c r="C1028" s="34"/>
      <c r="F1028" s="31"/>
      <c r="H1028" s="31"/>
      <c r="J1028" s="31"/>
      <c r="K1028" s="31"/>
      <c r="L1028" s="31"/>
      <c r="M1028" s="31"/>
    </row>
    <row r="1029" spans="1:13" customFormat="1" ht="12.6" x14ac:dyDescent="0.25">
      <c r="A1029" s="151"/>
      <c r="C1029" s="34"/>
      <c r="F1029" s="31"/>
      <c r="H1029" s="31"/>
      <c r="J1029" s="31"/>
      <c r="K1029" s="31"/>
      <c r="L1029" s="31"/>
      <c r="M1029" s="31"/>
    </row>
    <row r="1030" spans="1:13" customFormat="1" ht="12.6" x14ac:dyDescent="0.25">
      <c r="A1030" s="151"/>
      <c r="C1030" s="34"/>
      <c r="F1030" s="31"/>
      <c r="H1030" s="31"/>
      <c r="J1030" s="31"/>
      <c r="K1030" s="31"/>
      <c r="L1030" s="31"/>
      <c r="M1030" s="31"/>
    </row>
    <row r="1031" spans="1:13" customFormat="1" ht="12.6" x14ac:dyDescent="0.25">
      <c r="A1031" s="151"/>
      <c r="C1031" s="34"/>
      <c r="F1031" s="31"/>
      <c r="H1031" s="31"/>
      <c r="J1031" s="31"/>
      <c r="K1031" s="31"/>
      <c r="L1031" s="31"/>
      <c r="M1031" s="31"/>
    </row>
    <row r="1032" spans="1:13" customFormat="1" ht="12.6" x14ac:dyDescent="0.25">
      <c r="A1032" s="151"/>
      <c r="C1032" s="34"/>
      <c r="F1032" s="31"/>
      <c r="H1032" s="31"/>
      <c r="J1032" s="31"/>
      <c r="K1032" s="31"/>
      <c r="L1032" s="31"/>
      <c r="M1032" s="31"/>
    </row>
    <row r="1033" spans="1:13" customFormat="1" ht="12.6" x14ac:dyDescent="0.25">
      <c r="A1033" s="151"/>
      <c r="C1033" s="34"/>
      <c r="F1033" s="31"/>
      <c r="H1033" s="31"/>
      <c r="J1033" s="31"/>
      <c r="K1033" s="31"/>
      <c r="L1033" s="31"/>
      <c r="M1033" s="31"/>
    </row>
    <row r="1034" spans="1:13" customFormat="1" ht="12.6" x14ac:dyDescent="0.25">
      <c r="A1034" s="151"/>
      <c r="C1034" s="34"/>
      <c r="F1034" s="31"/>
      <c r="H1034" s="31"/>
      <c r="J1034" s="31"/>
      <c r="K1034" s="31"/>
      <c r="L1034" s="31"/>
      <c r="M1034" s="31"/>
    </row>
    <row r="1035" spans="1:13" customFormat="1" ht="12.6" x14ac:dyDescent="0.25">
      <c r="A1035" s="151"/>
      <c r="C1035" s="34"/>
      <c r="F1035" s="31"/>
      <c r="H1035" s="31"/>
      <c r="J1035" s="31"/>
      <c r="K1035" s="31"/>
      <c r="L1035" s="31"/>
      <c r="M1035" s="31"/>
    </row>
    <row r="1036" spans="1:13" customFormat="1" ht="12.6" x14ac:dyDescent="0.25">
      <c r="A1036" s="151"/>
      <c r="C1036" s="34"/>
      <c r="F1036" s="31"/>
      <c r="H1036" s="31"/>
      <c r="J1036" s="31"/>
      <c r="K1036" s="31"/>
      <c r="L1036" s="31"/>
      <c r="M1036" s="31"/>
    </row>
    <row r="1037" spans="1:13" customFormat="1" ht="12.6" x14ac:dyDescent="0.25">
      <c r="A1037" s="151"/>
      <c r="C1037" s="34"/>
      <c r="F1037" s="31"/>
      <c r="H1037" s="31"/>
      <c r="J1037" s="31"/>
      <c r="K1037" s="31"/>
      <c r="L1037" s="31"/>
      <c r="M1037" s="31"/>
    </row>
    <row r="1038" spans="1:13" customFormat="1" ht="12.6" x14ac:dyDescent="0.25">
      <c r="A1038" s="151"/>
      <c r="C1038" s="34"/>
      <c r="F1038" s="31"/>
      <c r="H1038" s="31"/>
      <c r="J1038" s="31"/>
      <c r="K1038" s="31"/>
      <c r="L1038" s="31"/>
      <c r="M1038" s="31"/>
    </row>
    <row r="1039" spans="1:13" customFormat="1" ht="12.6" x14ac:dyDescent="0.25">
      <c r="A1039" s="151"/>
      <c r="C1039" s="34"/>
      <c r="F1039" s="31"/>
      <c r="H1039" s="31"/>
      <c r="J1039" s="31"/>
      <c r="K1039" s="31"/>
      <c r="L1039" s="31"/>
      <c r="M1039" s="31"/>
    </row>
    <row r="1040" spans="1:13" customFormat="1" ht="12.6" x14ac:dyDescent="0.25">
      <c r="A1040" s="151"/>
      <c r="C1040" s="34"/>
      <c r="F1040" s="31"/>
      <c r="H1040" s="31"/>
      <c r="J1040" s="31"/>
      <c r="K1040" s="31"/>
      <c r="L1040" s="31"/>
      <c r="M1040" s="31"/>
    </row>
    <row r="1041" spans="1:13" customFormat="1" ht="12.6" x14ac:dyDescent="0.25">
      <c r="A1041" s="151"/>
      <c r="C1041" s="34"/>
      <c r="F1041" s="31"/>
      <c r="H1041" s="31"/>
      <c r="J1041" s="31"/>
      <c r="K1041" s="31"/>
      <c r="L1041" s="31"/>
      <c r="M1041" s="31"/>
    </row>
    <row r="1042" spans="1:13" customFormat="1" ht="12.6" x14ac:dyDescent="0.25">
      <c r="A1042" s="151"/>
      <c r="C1042" s="34"/>
      <c r="F1042" s="31"/>
      <c r="H1042" s="31"/>
      <c r="J1042" s="31"/>
      <c r="K1042" s="31"/>
      <c r="L1042" s="31"/>
      <c r="M1042" s="31"/>
    </row>
    <row r="1043" spans="1:13" customFormat="1" ht="12.6" x14ac:dyDescent="0.25">
      <c r="A1043" s="151"/>
      <c r="C1043" s="34"/>
      <c r="F1043" s="31"/>
      <c r="H1043" s="31"/>
      <c r="J1043" s="31"/>
      <c r="K1043" s="31"/>
      <c r="L1043" s="31"/>
      <c r="M1043" s="31"/>
    </row>
    <row r="1044" spans="1:13" customFormat="1" ht="12.6" x14ac:dyDescent="0.25">
      <c r="A1044" s="151"/>
      <c r="C1044" s="34"/>
      <c r="F1044" s="31"/>
      <c r="H1044" s="31"/>
      <c r="J1044" s="31"/>
      <c r="K1044" s="31"/>
      <c r="L1044" s="31"/>
      <c r="M1044" s="31"/>
    </row>
    <row r="1045" spans="1:13" customFormat="1" ht="12.6" x14ac:dyDescent="0.25">
      <c r="A1045" s="151"/>
      <c r="C1045" s="34"/>
      <c r="F1045" s="31"/>
      <c r="H1045" s="31"/>
      <c r="J1045" s="31"/>
      <c r="K1045" s="31"/>
      <c r="L1045" s="31"/>
      <c r="M1045" s="31"/>
    </row>
    <row r="1046" spans="1:13" customFormat="1" ht="12.6" x14ac:dyDescent="0.25">
      <c r="A1046" s="151"/>
      <c r="C1046" s="34"/>
      <c r="F1046" s="31"/>
      <c r="H1046" s="31"/>
      <c r="J1046" s="31"/>
      <c r="K1046" s="31"/>
      <c r="L1046" s="31"/>
      <c r="M1046" s="31"/>
    </row>
    <row r="1047" spans="1:13" customFormat="1" ht="12.6" x14ac:dyDescent="0.25">
      <c r="A1047" s="151"/>
      <c r="C1047" s="34"/>
      <c r="F1047" s="31"/>
      <c r="H1047" s="31"/>
      <c r="J1047" s="31"/>
      <c r="K1047" s="31"/>
      <c r="L1047" s="31"/>
      <c r="M1047" s="31"/>
    </row>
    <row r="1048" spans="1:13" customFormat="1" ht="12.6" x14ac:dyDescent="0.25">
      <c r="A1048" s="151"/>
      <c r="C1048" s="34"/>
      <c r="F1048" s="31"/>
      <c r="H1048" s="31"/>
      <c r="J1048" s="31"/>
      <c r="K1048" s="31"/>
      <c r="L1048" s="31"/>
      <c r="M1048" s="31"/>
    </row>
    <row r="1049" spans="1:13" customFormat="1" ht="12.6" x14ac:dyDescent="0.25">
      <c r="A1049" s="151"/>
      <c r="C1049" s="34"/>
      <c r="F1049" s="31"/>
      <c r="H1049" s="31"/>
      <c r="J1049" s="31"/>
      <c r="K1049" s="31"/>
      <c r="L1049" s="31"/>
      <c r="M1049" s="31"/>
    </row>
    <row r="1050" spans="1:13" customFormat="1" ht="12.6" x14ac:dyDescent="0.25">
      <c r="A1050" s="151"/>
      <c r="C1050" s="34"/>
      <c r="F1050" s="31"/>
      <c r="H1050" s="31"/>
      <c r="J1050" s="31"/>
      <c r="K1050" s="31"/>
      <c r="L1050" s="31"/>
      <c r="M1050" s="31"/>
    </row>
    <row r="1051" spans="1:13" customFormat="1" ht="12.6" x14ac:dyDescent="0.25">
      <c r="A1051" s="151"/>
      <c r="C1051" s="34"/>
      <c r="F1051" s="31"/>
      <c r="H1051" s="31"/>
      <c r="J1051" s="31"/>
      <c r="K1051" s="31"/>
      <c r="L1051" s="31"/>
      <c r="M1051" s="31"/>
    </row>
    <row r="1052" spans="1:13" customFormat="1" ht="12.6" x14ac:dyDescent="0.25">
      <c r="A1052" s="151"/>
      <c r="C1052" s="34"/>
      <c r="F1052" s="31"/>
      <c r="H1052" s="31"/>
      <c r="J1052" s="31"/>
      <c r="K1052" s="31"/>
      <c r="L1052" s="31"/>
      <c r="M1052" s="31"/>
    </row>
    <row r="1053" spans="1:13" customFormat="1" ht="12.6" x14ac:dyDescent="0.25">
      <c r="A1053" s="151"/>
      <c r="C1053" s="34"/>
      <c r="F1053" s="31"/>
      <c r="H1053" s="31"/>
      <c r="J1053" s="31"/>
      <c r="K1053" s="31"/>
      <c r="L1053" s="31"/>
      <c r="M1053" s="31"/>
    </row>
    <row r="1054" spans="1:13" customFormat="1" ht="12.6" x14ac:dyDescent="0.25">
      <c r="A1054" s="151"/>
      <c r="C1054" s="34"/>
      <c r="F1054" s="31"/>
      <c r="H1054" s="31"/>
      <c r="J1054" s="31"/>
      <c r="K1054" s="31"/>
      <c r="L1054" s="31"/>
      <c r="M1054" s="31"/>
    </row>
    <row r="1055" spans="1:13" customFormat="1" ht="12.6" x14ac:dyDescent="0.25">
      <c r="A1055" s="151"/>
      <c r="C1055" s="34"/>
      <c r="F1055" s="31"/>
      <c r="H1055" s="31"/>
      <c r="J1055" s="31"/>
      <c r="K1055" s="31"/>
      <c r="L1055" s="31"/>
      <c r="M1055" s="31"/>
    </row>
    <row r="1056" spans="1:13" customFormat="1" ht="12.6" x14ac:dyDescent="0.25">
      <c r="A1056" s="151"/>
      <c r="C1056" s="34"/>
      <c r="F1056" s="31"/>
      <c r="H1056" s="31"/>
      <c r="J1056" s="31"/>
      <c r="K1056" s="31"/>
      <c r="L1056" s="31"/>
      <c r="M1056" s="31"/>
    </row>
    <row r="1057" spans="1:13" customFormat="1" ht="12.6" x14ac:dyDescent="0.25">
      <c r="A1057" s="151"/>
      <c r="C1057" s="34"/>
      <c r="F1057" s="31"/>
      <c r="H1057" s="31"/>
      <c r="J1057" s="31"/>
      <c r="K1057" s="31"/>
      <c r="L1057" s="31"/>
      <c r="M1057" s="31"/>
    </row>
    <row r="1058" spans="1:13" customFormat="1" ht="12.6" x14ac:dyDescent="0.25">
      <c r="A1058" s="151"/>
      <c r="C1058" s="34"/>
      <c r="F1058" s="31"/>
      <c r="H1058" s="31"/>
      <c r="J1058" s="31"/>
      <c r="K1058" s="31"/>
      <c r="L1058" s="31"/>
      <c r="M1058" s="31"/>
    </row>
    <row r="1059" spans="1:13" customFormat="1" ht="12.6" x14ac:dyDescent="0.25">
      <c r="A1059" s="151"/>
      <c r="C1059" s="34"/>
      <c r="F1059" s="31"/>
      <c r="H1059" s="31"/>
      <c r="J1059" s="31"/>
      <c r="K1059" s="31"/>
      <c r="L1059" s="31"/>
      <c r="M1059" s="31"/>
    </row>
    <row r="1060" spans="1:13" customFormat="1" ht="12.6" x14ac:dyDescent="0.25">
      <c r="A1060" s="151"/>
      <c r="C1060" s="34"/>
      <c r="F1060" s="31"/>
      <c r="H1060" s="31"/>
      <c r="J1060" s="31"/>
      <c r="K1060" s="31"/>
      <c r="L1060" s="31"/>
      <c r="M1060" s="31"/>
    </row>
    <row r="1061" spans="1:13" customFormat="1" ht="12.6" x14ac:dyDescent="0.25">
      <c r="A1061" s="151"/>
      <c r="C1061" s="34"/>
      <c r="F1061" s="31"/>
      <c r="H1061" s="31"/>
      <c r="J1061" s="31"/>
      <c r="K1061" s="31"/>
      <c r="L1061" s="31"/>
      <c r="M1061" s="31"/>
    </row>
    <row r="1062" spans="1:13" customFormat="1" ht="12.6" x14ac:dyDescent="0.25">
      <c r="A1062" s="151"/>
      <c r="C1062" s="34"/>
      <c r="F1062" s="31"/>
      <c r="H1062" s="31"/>
      <c r="J1062" s="31"/>
      <c r="K1062" s="31"/>
      <c r="L1062" s="31"/>
      <c r="M1062" s="31"/>
    </row>
    <row r="1063" spans="1:13" customFormat="1" ht="12.6" x14ac:dyDescent="0.25">
      <c r="A1063" s="151"/>
      <c r="C1063" s="34"/>
      <c r="F1063" s="31"/>
      <c r="H1063" s="31"/>
      <c r="J1063" s="31"/>
      <c r="K1063" s="31"/>
      <c r="L1063" s="31"/>
      <c r="M1063" s="31"/>
    </row>
    <row r="1064" spans="1:13" customFormat="1" ht="12.6" x14ac:dyDescent="0.25">
      <c r="A1064" s="151"/>
      <c r="C1064" s="34"/>
      <c r="F1064" s="31"/>
      <c r="H1064" s="31"/>
      <c r="J1064" s="31"/>
      <c r="K1064" s="31"/>
      <c r="L1064" s="31"/>
      <c r="M1064" s="31"/>
    </row>
    <row r="1065" spans="1:13" customFormat="1" ht="12.6" x14ac:dyDescent="0.25">
      <c r="A1065" s="151"/>
      <c r="C1065" s="34"/>
      <c r="F1065" s="31"/>
      <c r="H1065" s="31"/>
      <c r="J1065" s="31"/>
      <c r="K1065" s="31"/>
      <c r="L1065" s="31"/>
      <c r="M1065" s="31"/>
    </row>
    <row r="1066" spans="1:13" customFormat="1" ht="12.6" x14ac:dyDescent="0.25">
      <c r="A1066" s="151"/>
      <c r="C1066" s="34"/>
      <c r="F1066" s="31"/>
      <c r="H1066" s="31"/>
      <c r="J1066" s="31"/>
      <c r="K1066" s="31"/>
      <c r="L1066" s="31"/>
      <c r="M1066" s="31"/>
    </row>
    <row r="1067" spans="1:13" customFormat="1" ht="12.6" x14ac:dyDescent="0.25">
      <c r="A1067" s="151"/>
      <c r="C1067" s="34"/>
      <c r="F1067" s="31"/>
      <c r="H1067" s="31"/>
      <c r="J1067" s="31"/>
      <c r="K1067" s="31"/>
      <c r="L1067" s="31"/>
      <c r="M1067" s="31"/>
    </row>
    <row r="1068" spans="1:13" customFormat="1" ht="12.6" x14ac:dyDescent="0.25">
      <c r="A1068" s="151"/>
      <c r="C1068" s="34"/>
      <c r="F1068" s="31"/>
      <c r="H1068" s="31"/>
      <c r="J1068" s="31"/>
      <c r="K1068" s="31"/>
      <c r="L1068" s="31"/>
      <c r="M1068" s="31"/>
    </row>
    <row r="1069" spans="1:13" customFormat="1" ht="12.6" x14ac:dyDescent="0.25">
      <c r="A1069" s="151"/>
      <c r="C1069" s="34"/>
      <c r="F1069" s="31"/>
      <c r="H1069" s="31"/>
      <c r="J1069" s="31"/>
      <c r="K1069" s="31"/>
      <c r="L1069" s="31"/>
      <c r="M1069" s="31"/>
    </row>
    <row r="1070" spans="1:13" customFormat="1" ht="12.6" x14ac:dyDescent="0.25">
      <c r="A1070" s="151"/>
      <c r="C1070" s="34"/>
      <c r="F1070" s="31"/>
      <c r="H1070" s="31"/>
      <c r="J1070" s="31"/>
      <c r="K1070" s="31"/>
      <c r="L1070" s="31"/>
      <c r="M1070" s="31"/>
    </row>
    <row r="1071" spans="1:13" customFormat="1" ht="12.6" x14ac:dyDescent="0.25">
      <c r="A1071" s="151"/>
      <c r="C1071" s="34"/>
      <c r="F1071" s="31"/>
      <c r="H1071" s="31"/>
      <c r="J1071" s="31"/>
      <c r="K1071" s="31"/>
      <c r="L1071" s="31"/>
      <c r="M1071" s="31"/>
    </row>
    <row r="1072" spans="1:13" customFormat="1" ht="12.6" x14ac:dyDescent="0.25">
      <c r="A1072" s="151"/>
      <c r="C1072" s="34"/>
      <c r="F1072" s="31"/>
      <c r="H1072" s="31"/>
      <c r="J1072" s="31"/>
      <c r="K1072" s="31"/>
      <c r="L1072" s="31"/>
      <c r="M1072" s="31"/>
    </row>
    <row r="1073" spans="1:13" customFormat="1" ht="12.6" x14ac:dyDescent="0.25">
      <c r="A1073" s="151"/>
      <c r="C1073" s="34"/>
      <c r="F1073" s="31"/>
      <c r="H1073" s="31"/>
      <c r="J1073" s="31"/>
      <c r="K1073" s="31"/>
      <c r="L1073" s="31"/>
      <c r="M1073" s="31"/>
    </row>
    <row r="1074" spans="1:13" customFormat="1" ht="12.6" x14ac:dyDescent="0.25">
      <c r="A1074" s="151"/>
      <c r="C1074" s="34"/>
      <c r="F1074" s="31"/>
      <c r="H1074" s="31"/>
      <c r="J1074" s="31"/>
      <c r="K1074" s="31"/>
      <c r="L1074" s="31"/>
      <c r="M1074" s="31"/>
    </row>
    <row r="1075" spans="1:13" customFormat="1" ht="12.6" x14ac:dyDescent="0.25">
      <c r="A1075" s="151"/>
      <c r="C1075" s="34"/>
      <c r="F1075" s="31"/>
      <c r="H1075" s="31"/>
      <c r="J1075" s="31"/>
      <c r="K1075" s="31"/>
      <c r="L1075" s="31"/>
      <c r="M1075" s="31"/>
    </row>
    <row r="1076" spans="1:13" customFormat="1" ht="12.6" x14ac:dyDescent="0.25">
      <c r="A1076" s="151"/>
      <c r="C1076" s="34"/>
      <c r="F1076" s="31"/>
      <c r="H1076" s="31"/>
      <c r="J1076" s="31"/>
      <c r="K1076" s="31"/>
      <c r="L1076" s="31"/>
      <c r="M1076" s="31"/>
    </row>
    <row r="1077" spans="1:13" customFormat="1" ht="12.6" x14ac:dyDescent="0.25">
      <c r="A1077" s="151"/>
      <c r="C1077" s="34"/>
      <c r="F1077" s="31"/>
      <c r="H1077" s="31"/>
      <c r="J1077" s="31"/>
      <c r="K1077" s="31"/>
      <c r="L1077" s="31"/>
      <c r="M1077" s="31"/>
    </row>
    <row r="1078" spans="1:13" customFormat="1" ht="12.6" x14ac:dyDescent="0.25">
      <c r="A1078" s="151"/>
      <c r="C1078" s="34"/>
      <c r="F1078" s="31"/>
      <c r="H1078" s="31"/>
      <c r="J1078" s="31"/>
      <c r="K1078" s="31"/>
      <c r="L1078" s="31"/>
      <c r="M1078" s="31"/>
    </row>
    <row r="1079" spans="1:13" customFormat="1" ht="12.6" x14ac:dyDescent="0.25">
      <c r="A1079" s="151"/>
      <c r="C1079" s="34"/>
      <c r="F1079" s="31"/>
      <c r="H1079" s="31"/>
      <c r="J1079" s="31"/>
      <c r="K1079" s="31"/>
      <c r="L1079" s="31"/>
      <c r="M1079" s="31"/>
    </row>
    <row r="1080" spans="1:13" customFormat="1" ht="12.6" x14ac:dyDescent="0.25">
      <c r="A1080" s="151"/>
      <c r="C1080" s="34"/>
      <c r="F1080" s="31"/>
      <c r="H1080" s="31"/>
      <c r="J1080" s="31"/>
      <c r="K1080" s="31"/>
      <c r="L1080" s="31"/>
      <c r="M1080" s="31"/>
    </row>
    <row r="1081" spans="1:13" customFormat="1" ht="12.6" x14ac:dyDescent="0.25">
      <c r="A1081" s="151"/>
      <c r="C1081" s="34"/>
      <c r="F1081" s="31"/>
      <c r="H1081" s="31"/>
      <c r="J1081" s="31"/>
      <c r="K1081" s="31"/>
      <c r="L1081" s="31"/>
      <c r="M1081" s="31"/>
    </row>
    <row r="1082" spans="1:13" customFormat="1" ht="12.6" x14ac:dyDescent="0.25">
      <c r="A1082" s="151"/>
      <c r="C1082" s="34"/>
      <c r="F1082" s="31"/>
      <c r="H1082" s="31"/>
      <c r="J1082" s="31"/>
      <c r="K1082" s="31"/>
      <c r="L1082" s="31"/>
      <c r="M1082" s="31"/>
    </row>
    <row r="1083" spans="1:13" customFormat="1" ht="12.6" x14ac:dyDescent="0.25">
      <c r="A1083" s="151"/>
      <c r="C1083" s="34"/>
      <c r="F1083" s="31"/>
      <c r="H1083" s="31"/>
      <c r="J1083" s="31"/>
      <c r="K1083" s="31"/>
      <c r="L1083" s="31"/>
      <c r="M1083" s="31"/>
    </row>
    <row r="1084" spans="1:13" customFormat="1" ht="12.6" x14ac:dyDescent="0.25">
      <c r="A1084" s="151"/>
      <c r="C1084" s="34"/>
      <c r="F1084" s="31"/>
      <c r="H1084" s="31"/>
      <c r="J1084" s="31"/>
      <c r="K1084" s="31"/>
      <c r="L1084" s="31"/>
      <c r="M1084" s="31"/>
    </row>
    <row r="1085" spans="1:13" customFormat="1" ht="12.6" x14ac:dyDescent="0.25">
      <c r="A1085" s="151"/>
      <c r="C1085" s="34"/>
      <c r="F1085" s="31"/>
      <c r="H1085" s="31"/>
      <c r="J1085" s="31"/>
      <c r="K1085" s="31"/>
      <c r="L1085" s="31"/>
      <c r="M1085" s="31"/>
    </row>
    <row r="1086" spans="1:13" customFormat="1" ht="12.6" x14ac:dyDescent="0.25">
      <c r="A1086" s="151"/>
      <c r="C1086" s="34"/>
      <c r="F1086" s="31"/>
      <c r="H1086" s="31"/>
      <c r="J1086" s="31"/>
      <c r="K1086" s="31"/>
      <c r="L1086" s="31"/>
      <c r="M1086" s="31"/>
    </row>
    <row r="1087" spans="1:13" customFormat="1" ht="12.6" x14ac:dyDescent="0.25">
      <c r="A1087" s="151"/>
      <c r="C1087" s="34"/>
      <c r="F1087" s="31"/>
      <c r="H1087" s="31"/>
      <c r="J1087" s="31"/>
      <c r="K1087" s="31"/>
      <c r="L1087" s="31"/>
      <c r="M1087" s="31"/>
    </row>
    <row r="1088" spans="1:13" customFormat="1" ht="12.6" x14ac:dyDescent="0.25">
      <c r="A1088" s="151"/>
      <c r="C1088" s="34"/>
      <c r="F1088" s="31"/>
      <c r="H1088" s="31"/>
      <c r="J1088" s="31"/>
      <c r="K1088" s="31"/>
      <c r="L1088" s="31"/>
      <c r="M1088" s="31"/>
    </row>
    <row r="1089" spans="1:13" customFormat="1" ht="12.6" x14ac:dyDescent="0.25">
      <c r="A1089" s="151"/>
      <c r="C1089" s="34"/>
      <c r="F1089" s="31"/>
      <c r="H1089" s="31"/>
      <c r="J1089" s="31"/>
      <c r="K1089" s="31"/>
      <c r="L1089" s="31"/>
      <c r="M1089" s="31"/>
    </row>
    <row r="1090" spans="1:13" customFormat="1" ht="12.6" x14ac:dyDescent="0.25">
      <c r="A1090" s="151"/>
      <c r="C1090" s="34"/>
      <c r="F1090" s="31"/>
      <c r="H1090" s="31"/>
      <c r="J1090" s="31"/>
      <c r="K1090" s="31"/>
      <c r="L1090" s="31"/>
      <c r="M1090" s="31"/>
    </row>
    <row r="1091" spans="1:13" customFormat="1" ht="12.6" x14ac:dyDescent="0.25">
      <c r="A1091" s="151"/>
      <c r="C1091" s="34"/>
      <c r="F1091" s="31"/>
      <c r="H1091" s="31"/>
      <c r="J1091" s="31"/>
      <c r="K1091" s="31"/>
      <c r="L1091" s="31"/>
      <c r="M1091" s="31"/>
    </row>
    <row r="1092" spans="1:13" customFormat="1" ht="12.6" x14ac:dyDescent="0.25">
      <c r="A1092" s="151"/>
      <c r="C1092" s="34"/>
      <c r="F1092" s="31"/>
      <c r="H1092" s="31"/>
      <c r="J1092" s="31"/>
      <c r="K1092" s="31"/>
      <c r="L1092" s="31"/>
      <c r="M1092" s="31"/>
    </row>
    <row r="1093" spans="1:13" customFormat="1" ht="12.6" x14ac:dyDescent="0.25">
      <c r="A1093" s="151"/>
      <c r="C1093" s="34"/>
      <c r="F1093" s="31"/>
      <c r="H1093" s="31"/>
      <c r="J1093" s="31"/>
      <c r="K1093" s="31"/>
      <c r="L1093" s="31"/>
      <c r="M1093" s="31"/>
    </row>
    <row r="1094" spans="1:13" customFormat="1" ht="12.6" x14ac:dyDescent="0.25">
      <c r="A1094" s="151"/>
      <c r="C1094" s="34"/>
      <c r="F1094" s="31"/>
      <c r="H1094" s="31"/>
      <c r="J1094" s="31"/>
      <c r="K1094" s="31"/>
      <c r="L1094" s="31"/>
      <c r="M1094" s="31"/>
    </row>
    <row r="1095" spans="1:13" customFormat="1" ht="12.6" x14ac:dyDescent="0.25">
      <c r="A1095" s="151"/>
      <c r="C1095" s="34"/>
      <c r="F1095" s="31"/>
      <c r="H1095" s="31"/>
      <c r="J1095" s="31"/>
      <c r="K1095" s="31"/>
      <c r="L1095" s="31"/>
      <c r="M1095" s="31"/>
    </row>
    <row r="1096" spans="1:13" customFormat="1" ht="12.6" x14ac:dyDescent="0.25">
      <c r="A1096" s="151"/>
      <c r="C1096" s="34"/>
      <c r="F1096" s="31"/>
      <c r="H1096" s="31"/>
      <c r="J1096" s="31"/>
      <c r="K1096" s="31"/>
      <c r="L1096" s="31"/>
      <c r="M1096" s="31"/>
    </row>
    <row r="1097" spans="1:13" customFormat="1" ht="12.6" x14ac:dyDescent="0.25">
      <c r="A1097" s="151"/>
      <c r="C1097" s="34"/>
      <c r="F1097" s="31"/>
      <c r="H1097" s="31"/>
      <c r="J1097" s="31"/>
      <c r="K1097" s="31"/>
      <c r="L1097" s="31"/>
      <c r="M1097" s="31"/>
    </row>
    <row r="1098" spans="1:13" customFormat="1" ht="12.6" x14ac:dyDescent="0.25">
      <c r="A1098" s="151"/>
      <c r="C1098" s="34"/>
      <c r="F1098" s="31"/>
      <c r="H1098" s="31"/>
      <c r="J1098" s="31"/>
      <c r="K1098" s="31"/>
      <c r="L1098" s="31"/>
      <c r="M1098" s="31"/>
    </row>
    <row r="1099" spans="1:13" customFormat="1" ht="12.6" x14ac:dyDescent="0.25">
      <c r="A1099" s="151"/>
      <c r="C1099" s="34"/>
      <c r="F1099" s="31"/>
      <c r="H1099" s="31"/>
      <c r="J1099" s="31"/>
      <c r="K1099" s="31"/>
      <c r="L1099" s="31"/>
      <c r="M1099" s="31"/>
    </row>
    <row r="1100" spans="1:13" customFormat="1" ht="12.6" x14ac:dyDescent="0.25">
      <c r="A1100" s="151"/>
      <c r="C1100" s="34"/>
      <c r="F1100" s="31"/>
      <c r="H1100" s="31"/>
      <c r="J1100" s="31"/>
      <c r="K1100" s="31"/>
      <c r="L1100" s="31"/>
      <c r="M1100" s="31"/>
    </row>
    <row r="1101" spans="1:13" customFormat="1" ht="12.6" x14ac:dyDescent="0.25">
      <c r="A1101" s="151"/>
      <c r="C1101" s="34"/>
      <c r="F1101" s="31"/>
      <c r="H1101" s="31"/>
      <c r="J1101" s="31"/>
      <c r="K1101" s="31"/>
      <c r="L1101" s="31"/>
      <c r="M1101" s="31"/>
    </row>
    <row r="1102" spans="1:13" customFormat="1" ht="12.6" x14ac:dyDescent="0.25">
      <c r="A1102" s="151"/>
      <c r="C1102" s="34"/>
      <c r="F1102" s="31"/>
      <c r="H1102" s="31"/>
      <c r="J1102" s="31"/>
      <c r="K1102" s="31"/>
      <c r="L1102" s="31"/>
      <c r="M1102" s="31"/>
    </row>
    <row r="1103" spans="1:13" customFormat="1" ht="12.6" x14ac:dyDescent="0.25">
      <c r="A1103" s="151"/>
      <c r="C1103" s="34"/>
      <c r="F1103" s="31"/>
      <c r="H1103" s="31"/>
      <c r="J1103" s="31"/>
      <c r="K1103" s="31"/>
      <c r="L1103" s="31"/>
      <c r="M1103" s="31"/>
    </row>
    <row r="1104" spans="1:13" customFormat="1" ht="12.6" x14ac:dyDescent="0.25">
      <c r="A1104" s="151"/>
      <c r="C1104" s="34"/>
      <c r="F1104" s="31"/>
      <c r="H1104" s="31"/>
      <c r="J1104" s="31"/>
      <c r="K1104" s="31"/>
      <c r="L1104" s="31"/>
      <c r="M1104" s="31"/>
    </row>
    <row r="1105" spans="1:13" customFormat="1" ht="12.6" x14ac:dyDescent="0.25">
      <c r="A1105" s="151"/>
      <c r="C1105" s="34"/>
      <c r="F1105" s="31"/>
      <c r="H1105" s="31"/>
      <c r="J1105" s="31"/>
      <c r="K1105" s="31"/>
      <c r="L1105" s="31"/>
      <c r="M1105" s="31"/>
    </row>
    <row r="1106" spans="1:13" customFormat="1" ht="12.6" x14ac:dyDescent="0.25">
      <c r="A1106" s="151"/>
      <c r="C1106" s="34"/>
      <c r="F1106" s="31"/>
      <c r="H1106" s="31"/>
      <c r="J1106" s="31"/>
      <c r="K1106" s="31"/>
      <c r="L1106" s="31"/>
      <c r="M1106" s="31"/>
    </row>
    <row r="1107" spans="1:13" customFormat="1" ht="12.6" x14ac:dyDescent="0.25">
      <c r="A1107" s="151"/>
      <c r="C1107" s="34"/>
      <c r="F1107" s="31"/>
      <c r="H1107" s="31"/>
      <c r="J1107" s="31"/>
      <c r="K1107" s="31"/>
      <c r="L1107" s="31"/>
      <c r="M1107" s="31"/>
    </row>
    <row r="1108" spans="1:13" customFormat="1" ht="12.6" x14ac:dyDescent="0.25">
      <c r="A1108" s="151"/>
      <c r="C1108" s="34"/>
      <c r="F1108" s="31"/>
      <c r="H1108" s="31"/>
      <c r="J1108" s="31"/>
      <c r="K1108" s="31"/>
      <c r="L1108" s="31"/>
      <c r="M1108" s="31"/>
    </row>
    <row r="1109" spans="1:13" customFormat="1" ht="12.6" x14ac:dyDescent="0.25">
      <c r="A1109" s="151"/>
      <c r="C1109" s="34"/>
      <c r="F1109" s="31"/>
      <c r="H1109" s="31"/>
      <c r="J1109" s="31"/>
      <c r="K1109" s="31"/>
      <c r="L1109" s="31"/>
      <c r="M1109" s="31"/>
    </row>
    <row r="1110" spans="1:13" customFormat="1" ht="12.6" x14ac:dyDescent="0.25">
      <c r="A1110" s="151"/>
      <c r="C1110" s="34"/>
      <c r="F1110" s="31"/>
      <c r="H1110" s="31"/>
      <c r="J1110" s="31"/>
      <c r="K1110" s="31"/>
      <c r="L1110" s="31"/>
      <c r="M1110" s="31"/>
    </row>
    <row r="1111" spans="1:13" customFormat="1" ht="12.6" x14ac:dyDescent="0.25">
      <c r="A1111" s="151"/>
      <c r="C1111" s="34"/>
      <c r="F1111" s="31"/>
      <c r="H1111" s="31"/>
      <c r="J1111" s="31"/>
      <c r="K1111" s="31"/>
      <c r="L1111" s="31"/>
      <c r="M1111" s="31"/>
    </row>
    <row r="1112" spans="1:13" customFormat="1" ht="12.6" x14ac:dyDescent="0.25">
      <c r="A1112" s="151"/>
      <c r="C1112" s="34"/>
      <c r="F1112" s="31"/>
      <c r="H1112" s="31"/>
      <c r="J1112" s="31"/>
      <c r="K1112" s="31"/>
      <c r="L1112" s="31"/>
      <c r="M1112" s="31"/>
    </row>
    <row r="1113" spans="1:13" customFormat="1" ht="12.6" x14ac:dyDescent="0.25">
      <c r="A1113" s="151"/>
      <c r="C1113" s="34"/>
      <c r="F1113" s="31"/>
      <c r="H1113" s="31"/>
      <c r="J1113" s="31"/>
      <c r="K1113" s="31"/>
      <c r="L1113" s="31"/>
      <c r="M1113" s="31"/>
    </row>
    <row r="1114" spans="1:13" customFormat="1" ht="12.6" x14ac:dyDescent="0.25">
      <c r="A1114" s="151"/>
      <c r="C1114" s="34"/>
      <c r="F1114" s="31"/>
      <c r="H1114" s="31"/>
      <c r="J1114" s="31"/>
      <c r="K1114" s="31"/>
      <c r="L1114" s="31"/>
      <c r="M1114" s="31"/>
    </row>
    <row r="1115" spans="1:13" customFormat="1" ht="12.6" x14ac:dyDescent="0.25">
      <c r="A1115" s="151"/>
      <c r="C1115" s="34"/>
      <c r="F1115" s="31"/>
      <c r="H1115" s="31"/>
      <c r="J1115" s="31"/>
      <c r="K1115" s="31"/>
      <c r="L1115" s="31"/>
      <c r="M1115" s="31"/>
    </row>
    <row r="1116" spans="1:13" customFormat="1" ht="12.6" x14ac:dyDescent="0.25">
      <c r="A1116" s="151"/>
      <c r="C1116" s="34"/>
      <c r="F1116" s="31"/>
      <c r="H1116" s="31"/>
      <c r="J1116" s="31"/>
      <c r="K1116" s="31"/>
      <c r="L1116" s="31"/>
      <c r="M1116" s="31"/>
    </row>
    <row r="1117" spans="1:13" customFormat="1" ht="12.6" x14ac:dyDescent="0.25">
      <c r="A1117" s="151"/>
      <c r="C1117" s="34"/>
      <c r="F1117" s="31"/>
      <c r="H1117" s="31"/>
      <c r="J1117" s="31"/>
      <c r="K1117" s="31"/>
      <c r="L1117" s="31"/>
      <c r="M1117" s="31"/>
    </row>
    <row r="1118" spans="1:13" customFormat="1" ht="12.6" x14ac:dyDescent="0.25">
      <c r="A1118" s="151"/>
      <c r="C1118" s="34"/>
      <c r="F1118" s="31"/>
      <c r="H1118" s="31"/>
      <c r="J1118" s="31"/>
      <c r="K1118" s="31"/>
      <c r="L1118" s="31"/>
      <c r="M1118" s="31"/>
    </row>
    <row r="1119" spans="1:13" customFormat="1" ht="12.6" x14ac:dyDescent="0.25">
      <c r="A1119" s="151"/>
      <c r="C1119" s="34"/>
      <c r="F1119" s="31"/>
      <c r="H1119" s="31"/>
      <c r="J1119" s="31"/>
      <c r="K1119" s="31"/>
      <c r="L1119" s="31"/>
      <c r="M1119" s="31"/>
    </row>
    <row r="1120" spans="1:13" customFormat="1" ht="12.6" x14ac:dyDescent="0.25">
      <c r="A1120" s="151"/>
      <c r="C1120" s="34"/>
      <c r="F1120" s="31"/>
      <c r="H1120" s="31"/>
      <c r="J1120" s="31"/>
      <c r="K1120" s="31"/>
      <c r="L1120" s="31"/>
      <c r="M1120" s="31"/>
    </row>
    <row r="1121" spans="1:13" customFormat="1" ht="12.6" x14ac:dyDescent="0.25">
      <c r="A1121" s="151"/>
      <c r="C1121" s="34"/>
      <c r="F1121" s="31"/>
      <c r="H1121" s="31"/>
      <c r="J1121" s="31"/>
      <c r="K1121" s="31"/>
      <c r="L1121" s="31"/>
      <c r="M1121" s="31"/>
    </row>
    <row r="1122" spans="1:13" customFormat="1" ht="12.6" x14ac:dyDescent="0.25">
      <c r="A1122" s="151"/>
      <c r="C1122" s="34"/>
      <c r="F1122" s="31"/>
      <c r="H1122" s="31"/>
      <c r="J1122" s="31"/>
      <c r="K1122" s="31"/>
      <c r="L1122" s="31"/>
      <c r="M1122" s="31"/>
    </row>
    <row r="1123" spans="1:13" customFormat="1" ht="12.6" x14ac:dyDescent="0.25">
      <c r="A1123" s="151"/>
      <c r="C1123" s="34"/>
      <c r="F1123" s="31"/>
      <c r="H1123" s="31"/>
      <c r="J1123" s="31"/>
      <c r="K1123" s="31"/>
      <c r="L1123" s="31"/>
      <c r="M1123" s="31"/>
    </row>
    <row r="1124" spans="1:13" customFormat="1" ht="12.6" x14ac:dyDescent="0.25">
      <c r="A1124" s="151"/>
      <c r="C1124" s="34"/>
      <c r="F1124" s="31"/>
      <c r="H1124" s="31"/>
      <c r="J1124" s="31"/>
      <c r="K1124" s="31"/>
      <c r="L1124" s="31"/>
      <c r="M1124" s="31"/>
    </row>
    <row r="1125" spans="1:13" customFormat="1" ht="12.6" x14ac:dyDescent="0.25">
      <c r="A1125" s="151"/>
      <c r="C1125" s="34"/>
      <c r="F1125" s="31"/>
      <c r="H1125" s="31"/>
      <c r="J1125" s="31"/>
      <c r="K1125" s="31"/>
      <c r="L1125" s="31"/>
      <c r="M1125" s="31"/>
    </row>
    <row r="1126" spans="1:13" customFormat="1" ht="12.6" x14ac:dyDescent="0.25">
      <c r="A1126" s="151"/>
      <c r="C1126" s="34"/>
      <c r="F1126" s="31"/>
      <c r="H1126" s="31"/>
      <c r="J1126" s="31"/>
      <c r="K1126" s="31"/>
      <c r="L1126" s="31"/>
      <c r="M1126" s="31"/>
    </row>
    <row r="1127" spans="1:13" customFormat="1" ht="12.6" x14ac:dyDescent="0.25">
      <c r="A1127" s="151"/>
      <c r="C1127" s="34"/>
      <c r="F1127" s="31"/>
      <c r="H1127" s="31"/>
      <c r="J1127" s="31"/>
      <c r="K1127" s="31"/>
      <c r="L1127" s="31"/>
      <c r="M1127" s="31"/>
    </row>
    <row r="1128" spans="1:13" customFormat="1" ht="12.6" x14ac:dyDescent="0.25">
      <c r="A1128" s="151"/>
      <c r="C1128" s="34"/>
      <c r="F1128" s="31"/>
      <c r="H1128" s="31"/>
      <c r="J1128" s="31"/>
      <c r="K1128" s="31"/>
      <c r="L1128" s="31"/>
      <c r="M1128" s="31"/>
    </row>
    <row r="1129" spans="1:13" customFormat="1" ht="12.6" x14ac:dyDescent="0.25">
      <c r="A1129" s="151"/>
      <c r="C1129" s="34"/>
      <c r="F1129" s="31"/>
      <c r="H1129" s="31"/>
      <c r="J1129" s="31"/>
      <c r="K1129" s="31"/>
      <c r="L1129" s="31"/>
      <c r="M1129" s="31"/>
    </row>
    <row r="1130" spans="1:13" customFormat="1" ht="12.6" x14ac:dyDescent="0.25">
      <c r="A1130" s="151"/>
      <c r="C1130" s="34"/>
      <c r="F1130" s="31"/>
      <c r="H1130" s="31"/>
      <c r="J1130" s="31"/>
      <c r="K1130" s="31"/>
      <c r="L1130" s="31"/>
      <c r="M1130" s="31"/>
    </row>
    <row r="1131" spans="1:13" customFormat="1" ht="12.6" x14ac:dyDescent="0.25">
      <c r="A1131" s="151"/>
      <c r="C1131" s="34"/>
      <c r="F1131" s="31"/>
      <c r="H1131" s="31"/>
      <c r="J1131" s="31"/>
      <c r="K1131" s="31"/>
      <c r="L1131" s="31"/>
      <c r="M1131" s="31"/>
    </row>
    <row r="1132" spans="1:13" customFormat="1" ht="12.6" x14ac:dyDescent="0.25">
      <c r="A1132" s="151"/>
      <c r="C1132" s="34"/>
      <c r="F1132" s="31"/>
      <c r="H1132" s="31"/>
      <c r="J1132" s="31"/>
      <c r="K1132" s="31"/>
      <c r="L1132" s="31"/>
      <c r="M1132" s="31"/>
    </row>
    <row r="1133" spans="1:13" customFormat="1" ht="12.6" x14ac:dyDescent="0.25">
      <c r="A1133" s="151"/>
      <c r="C1133" s="34"/>
      <c r="F1133" s="31"/>
      <c r="H1133" s="31"/>
      <c r="J1133" s="31"/>
      <c r="K1133" s="31"/>
      <c r="L1133" s="31"/>
      <c r="M1133" s="31"/>
    </row>
    <row r="1134" spans="1:13" customFormat="1" ht="12.6" x14ac:dyDescent="0.25">
      <c r="A1134" s="151"/>
      <c r="C1134" s="34"/>
      <c r="F1134" s="31"/>
      <c r="H1134" s="31"/>
      <c r="J1134" s="31"/>
      <c r="K1134" s="31"/>
      <c r="L1134" s="31"/>
      <c r="M1134" s="31"/>
    </row>
    <row r="1135" spans="1:13" customFormat="1" ht="12.6" x14ac:dyDescent="0.25">
      <c r="A1135" s="151"/>
      <c r="C1135" s="34"/>
      <c r="F1135" s="31"/>
      <c r="H1135" s="31"/>
      <c r="J1135" s="31"/>
      <c r="K1135" s="31"/>
      <c r="L1135" s="31"/>
      <c r="M1135" s="31"/>
    </row>
    <row r="1136" spans="1:13" customFormat="1" ht="12.6" x14ac:dyDescent="0.25">
      <c r="A1136" s="151"/>
      <c r="C1136" s="34"/>
      <c r="F1136" s="31"/>
      <c r="H1136" s="31"/>
      <c r="J1136" s="31"/>
      <c r="K1136" s="31"/>
      <c r="L1136" s="31"/>
      <c r="M1136" s="31"/>
    </row>
    <row r="1137" spans="1:13" customFormat="1" ht="12.6" x14ac:dyDescent="0.25">
      <c r="A1137" s="151"/>
      <c r="C1137" s="34"/>
      <c r="F1137" s="31"/>
      <c r="H1137" s="31"/>
      <c r="J1137" s="31"/>
      <c r="K1137" s="31"/>
      <c r="L1137" s="31"/>
      <c r="M1137" s="31"/>
    </row>
    <row r="1138" spans="1:13" customFormat="1" ht="12.6" x14ac:dyDescent="0.25">
      <c r="A1138" s="151"/>
      <c r="C1138" s="34"/>
      <c r="F1138" s="31"/>
      <c r="H1138" s="31"/>
      <c r="J1138" s="31"/>
      <c r="K1138" s="31"/>
      <c r="L1138" s="31"/>
      <c r="M1138" s="31"/>
    </row>
    <row r="1139" spans="1:13" customFormat="1" ht="12.6" x14ac:dyDescent="0.25">
      <c r="A1139" s="151"/>
      <c r="C1139" s="34"/>
      <c r="F1139" s="31"/>
      <c r="H1139" s="31"/>
      <c r="J1139" s="31"/>
      <c r="K1139" s="31"/>
      <c r="L1139" s="31"/>
      <c r="M1139" s="31"/>
    </row>
    <row r="1140" spans="1:13" customFormat="1" ht="12.6" x14ac:dyDescent="0.25">
      <c r="A1140" s="151"/>
      <c r="C1140" s="34"/>
      <c r="F1140" s="31"/>
      <c r="H1140" s="31"/>
      <c r="J1140" s="31"/>
      <c r="K1140" s="31"/>
      <c r="L1140" s="31"/>
      <c r="M1140" s="31"/>
    </row>
    <row r="1141" spans="1:13" customFormat="1" ht="12.6" x14ac:dyDescent="0.25">
      <c r="A1141" s="151"/>
      <c r="C1141" s="34"/>
      <c r="F1141" s="31"/>
      <c r="H1141" s="31"/>
      <c r="J1141" s="31"/>
      <c r="K1141" s="31"/>
      <c r="L1141" s="31"/>
      <c r="M1141" s="31"/>
    </row>
    <row r="1142" spans="1:13" customFormat="1" ht="12.6" x14ac:dyDescent="0.25">
      <c r="A1142" s="151"/>
      <c r="C1142" s="34"/>
      <c r="F1142" s="31"/>
      <c r="H1142" s="31"/>
      <c r="J1142" s="31"/>
      <c r="K1142" s="31"/>
      <c r="L1142" s="31"/>
      <c r="M1142" s="31"/>
    </row>
    <row r="1143" spans="1:13" customFormat="1" ht="12.6" x14ac:dyDescent="0.25">
      <c r="A1143" s="151"/>
      <c r="C1143" s="34"/>
      <c r="F1143" s="31"/>
      <c r="H1143" s="31"/>
      <c r="J1143" s="31"/>
      <c r="K1143" s="31"/>
      <c r="L1143" s="31"/>
      <c r="M1143" s="31"/>
    </row>
    <row r="1144" spans="1:13" customFormat="1" ht="12.6" x14ac:dyDescent="0.25">
      <c r="A1144" s="151"/>
      <c r="C1144" s="34"/>
      <c r="F1144" s="31"/>
      <c r="H1144" s="31"/>
      <c r="J1144" s="31"/>
      <c r="K1144" s="31"/>
      <c r="L1144" s="31"/>
      <c r="M1144" s="31"/>
    </row>
    <row r="1145" spans="1:13" customFormat="1" ht="12.6" x14ac:dyDescent="0.25">
      <c r="A1145" s="151"/>
      <c r="C1145" s="34"/>
      <c r="F1145" s="31"/>
      <c r="H1145" s="31"/>
      <c r="J1145" s="31"/>
      <c r="K1145" s="31"/>
      <c r="L1145" s="31"/>
      <c r="M1145" s="31"/>
    </row>
    <row r="1146" spans="1:13" customFormat="1" ht="12.6" x14ac:dyDescent="0.25">
      <c r="A1146" s="151"/>
      <c r="C1146" s="34"/>
      <c r="F1146" s="31"/>
      <c r="H1146" s="31"/>
      <c r="J1146" s="31"/>
      <c r="K1146" s="31"/>
      <c r="L1146" s="31"/>
      <c r="M1146" s="31"/>
    </row>
    <row r="1147" spans="1:13" customFormat="1" ht="12.6" x14ac:dyDescent="0.25">
      <c r="A1147" s="151"/>
      <c r="C1147" s="34"/>
      <c r="F1147" s="31"/>
      <c r="H1147" s="31"/>
      <c r="J1147" s="31"/>
      <c r="K1147" s="31"/>
      <c r="L1147" s="31"/>
      <c r="M1147" s="31"/>
    </row>
    <row r="1148" spans="1:13" customFormat="1" ht="12.6" x14ac:dyDescent="0.25">
      <c r="A1148" s="151"/>
      <c r="C1148" s="34"/>
      <c r="F1148" s="31"/>
      <c r="H1148" s="31"/>
      <c r="J1148" s="31"/>
      <c r="K1148" s="31"/>
      <c r="L1148" s="31"/>
      <c r="M1148" s="31"/>
    </row>
    <row r="1149" spans="1:13" customFormat="1" ht="12.6" x14ac:dyDescent="0.25">
      <c r="A1149" s="151"/>
      <c r="C1149" s="34"/>
      <c r="F1149" s="31"/>
      <c r="H1149" s="31"/>
      <c r="J1149" s="31"/>
      <c r="K1149" s="31"/>
      <c r="L1149" s="31"/>
      <c r="M1149" s="31"/>
    </row>
    <row r="1150" spans="1:13" customFormat="1" ht="12.6" x14ac:dyDescent="0.25">
      <c r="A1150" s="151"/>
      <c r="C1150" s="34"/>
      <c r="F1150" s="31"/>
      <c r="H1150" s="31"/>
      <c r="J1150" s="31"/>
      <c r="K1150" s="31"/>
      <c r="L1150" s="31"/>
      <c r="M1150" s="31"/>
    </row>
    <row r="1151" spans="1:13" customFormat="1" ht="12.6" x14ac:dyDescent="0.25">
      <c r="A1151" s="151"/>
      <c r="C1151" s="34"/>
      <c r="F1151" s="31"/>
      <c r="H1151" s="31"/>
      <c r="J1151" s="31"/>
      <c r="K1151" s="31"/>
      <c r="L1151" s="31"/>
      <c r="M1151" s="31"/>
    </row>
    <row r="1152" spans="1:13" customFormat="1" ht="12.6" x14ac:dyDescent="0.25">
      <c r="A1152" s="151"/>
      <c r="C1152" s="34"/>
      <c r="F1152" s="31"/>
      <c r="H1152" s="31"/>
      <c r="J1152" s="31"/>
      <c r="K1152" s="31"/>
      <c r="L1152" s="31"/>
      <c r="M1152" s="31"/>
    </row>
    <row r="1153" spans="1:13" customFormat="1" ht="12.6" x14ac:dyDescent="0.25">
      <c r="A1153" s="151"/>
      <c r="C1153" s="34"/>
      <c r="F1153" s="31"/>
      <c r="H1153" s="31"/>
      <c r="J1153" s="31"/>
      <c r="K1153" s="31"/>
      <c r="L1153" s="31"/>
      <c r="M1153" s="31"/>
    </row>
    <row r="1154" spans="1:13" customFormat="1" ht="12.6" x14ac:dyDescent="0.25">
      <c r="A1154" s="151"/>
      <c r="C1154" s="34"/>
      <c r="F1154" s="31"/>
      <c r="H1154" s="31"/>
      <c r="J1154" s="31"/>
      <c r="K1154" s="31"/>
      <c r="L1154" s="31"/>
      <c r="M1154" s="31"/>
    </row>
    <row r="1155" spans="1:13" customFormat="1" ht="12.6" x14ac:dyDescent="0.25">
      <c r="A1155" s="151"/>
      <c r="C1155" s="34"/>
      <c r="F1155" s="31"/>
      <c r="H1155" s="31"/>
      <c r="J1155" s="31"/>
      <c r="K1155" s="31"/>
      <c r="L1155" s="31"/>
      <c r="M1155" s="31"/>
    </row>
    <row r="1156" spans="1:13" customFormat="1" ht="12.6" x14ac:dyDescent="0.25">
      <c r="A1156" s="151"/>
      <c r="C1156" s="34"/>
      <c r="F1156" s="31"/>
      <c r="H1156" s="31"/>
      <c r="J1156" s="31"/>
      <c r="K1156" s="31"/>
      <c r="L1156" s="31"/>
      <c r="M1156" s="31"/>
    </row>
    <row r="1157" spans="1:13" customFormat="1" ht="12.6" x14ac:dyDescent="0.25">
      <c r="A1157" s="151"/>
      <c r="C1157" s="34"/>
      <c r="F1157" s="31"/>
      <c r="H1157" s="31"/>
      <c r="J1157" s="31"/>
      <c r="K1157" s="31"/>
      <c r="L1157" s="31"/>
      <c r="M1157" s="31"/>
    </row>
    <row r="1158" spans="1:13" customFormat="1" ht="12.6" x14ac:dyDescent="0.25">
      <c r="A1158" s="151"/>
      <c r="C1158" s="34"/>
      <c r="F1158" s="31"/>
      <c r="H1158" s="31"/>
      <c r="J1158" s="31"/>
      <c r="K1158" s="31"/>
      <c r="L1158" s="31"/>
      <c r="M1158" s="31"/>
    </row>
    <row r="1159" spans="1:13" customFormat="1" ht="12.6" x14ac:dyDescent="0.25">
      <c r="A1159" s="151"/>
      <c r="C1159" s="34"/>
      <c r="F1159" s="31"/>
      <c r="H1159" s="31"/>
      <c r="J1159" s="31"/>
      <c r="K1159" s="31"/>
      <c r="L1159" s="31"/>
      <c r="M1159" s="31"/>
    </row>
    <row r="1160" spans="1:13" customFormat="1" ht="12.6" x14ac:dyDescent="0.25">
      <c r="A1160" s="151"/>
      <c r="C1160" s="34"/>
      <c r="F1160" s="31"/>
      <c r="H1160" s="31"/>
      <c r="J1160" s="31"/>
      <c r="K1160" s="31"/>
      <c r="L1160" s="31"/>
      <c r="M1160" s="31"/>
    </row>
    <row r="1161" spans="1:13" customFormat="1" ht="12.6" x14ac:dyDescent="0.25">
      <c r="A1161" s="151"/>
      <c r="C1161" s="34"/>
      <c r="F1161" s="31"/>
      <c r="H1161" s="31"/>
      <c r="J1161" s="31"/>
      <c r="K1161" s="31"/>
      <c r="L1161" s="31"/>
      <c r="M1161" s="31"/>
    </row>
    <row r="1162" spans="1:13" customFormat="1" ht="12.6" x14ac:dyDescent="0.25">
      <c r="A1162" s="151"/>
      <c r="C1162" s="34"/>
      <c r="F1162" s="31"/>
      <c r="H1162" s="31"/>
      <c r="J1162" s="31"/>
      <c r="K1162" s="31"/>
      <c r="L1162" s="31"/>
      <c r="M1162" s="31"/>
    </row>
    <row r="1163" spans="1:13" customFormat="1" ht="12.6" x14ac:dyDescent="0.25">
      <c r="A1163" s="151"/>
      <c r="C1163" s="34"/>
      <c r="F1163" s="31"/>
      <c r="H1163" s="31"/>
      <c r="J1163" s="31"/>
      <c r="K1163" s="31"/>
      <c r="L1163" s="31"/>
      <c r="M1163" s="31"/>
    </row>
    <row r="1164" spans="1:13" customFormat="1" ht="12.6" x14ac:dyDescent="0.25">
      <c r="A1164" s="151"/>
      <c r="C1164" s="34"/>
      <c r="F1164" s="31"/>
      <c r="H1164" s="31"/>
      <c r="J1164" s="31"/>
      <c r="K1164" s="31"/>
      <c r="L1164" s="31"/>
      <c r="M1164" s="31"/>
    </row>
    <row r="1165" spans="1:13" customFormat="1" ht="12.6" x14ac:dyDescent="0.25">
      <c r="A1165" s="151"/>
      <c r="C1165" s="34"/>
      <c r="F1165" s="31"/>
      <c r="H1165" s="31"/>
      <c r="J1165" s="31"/>
      <c r="K1165" s="31"/>
      <c r="L1165" s="31"/>
      <c r="M1165" s="31"/>
    </row>
    <row r="1166" spans="1:13" customFormat="1" ht="12.6" x14ac:dyDescent="0.25">
      <c r="A1166" s="151"/>
      <c r="C1166" s="34"/>
      <c r="F1166" s="31"/>
      <c r="H1166" s="31"/>
      <c r="J1166" s="31"/>
      <c r="K1166" s="31"/>
      <c r="L1166" s="31"/>
      <c r="M1166" s="31"/>
    </row>
    <row r="1167" spans="1:13" customFormat="1" ht="12.6" x14ac:dyDescent="0.25">
      <c r="A1167" s="151"/>
      <c r="C1167" s="34"/>
      <c r="F1167" s="31"/>
      <c r="H1167" s="31"/>
      <c r="J1167" s="31"/>
      <c r="K1167" s="31"/>
      <c r="L1167" s="31"/>
      <c r="M1167" s="31"/>
    </row>
    <row r="1168" spans="1:13" customFormat="1" ht="12.6" x14ac:dyDescent="0.25">
      <c r="A1168" s="151"/>
      <c r="C1168" s="34"/>
      <c r="F1168" s="31"/>
      <c r="H1168" s="31"/>
      <c r="J1168" s="31"/>
      <c r="K1168" s="31"/>
      <c r="L1168" s="31"/>
      <c r="M1168" s="31"/>
    </row>
    <row r="1169" spans="1:13" customFormat="1" ht="12.6" x14ac:dyDescent="0.25">
      <c r="A1169" s="151"/>
      <c r="C1169" s="34"/>
      <c r="F1169" s="31"/>
      <c r="H1169" s="31"/>
      <c r="J1169" s="31"/>
      <c r="K1169" s="31"/>
      <c r="L1169" s="31"/>
      <c r="M1169" s="31"/>
    </row>
    <row r="1170" spans="1:13" customFormat="1" ht="12.6" x14ac:dyDescent="0.25">
      <c r="A1170" s="151"/>
      <c r="C1170" s="34"/>
      <c r="F1170" s="31"/>
      <c r="H1170" s="31"/>
      <c r="J1170" s="31"/>
      <c r="K1170" s="31"/>
      <c r="L1170" s="31"/>
      <c r="M1170" s="31"/>
    </row>
    <row r="1171" spans="1:13" customFormat="1" ht="12.6" x14ac:dyDescent="0.25">
      <c r="A1171" s="151"/>
      <c r="C1171" s="34"/>
      <c r="F1171" s="31"/>
      <c r="H1171" s="31"/>
      <c r="J1171" s="31"/>
      <c r="K1171" s="31"/>
      <c r="L1171" s="31"/>
      <c r="M1171" s="31"/>
    </row>
    <row r="1172" spans="1:13" customFormat="1" ht="12.6" x14ac:dyDescent="0.25">
      <c r="A1172" s="151"/>
      <c r="C1172" s="34"/>
      <c r="F1172" s="31"/>
      <c r="H1172" s="31"/>
      <c r="J1172" s="31"/>
      <c r="K1172" s="31"/>
      <c r="L1172" s="31"/>
      <c r="M1172" s="31"/>
    </row>
    <row r="1173" spans="1:13" customFormat="1" ht="12.6" x14ac:dyDescent="0.25">
      <c r="A1173" s="151"/>
      <c r="C1173" s="34"/>
      <c r="F1173" s="31"/>
      <c r="H1173" s="31"/>
      <c r="J1173" s="31"/>
      <c r="K1173" s="31"/>
      <c r="L1173" s="31"/>
      <c r="M1173" s="31"/>
    </row>
    <row r="1174" spans="1:13" customFormat="1" ht="12.6" x14ac:dyDescent="0.25">
      <c r="A1174" s="151"/>
      <c r="C1174" s="34"/>
      <c r="F1174" s="31"/>
      <c r="H1174" s="31"/>
      <c r="J1174" s="31"/>
      <c r="K1174" s="31"/>
      <c r="L1174" s="31"/>
      <c r="M1174" s="31"/>
    </row>
    <row r="1175" spans="1:13" customFormat="1" ht="12.6" x14ac:dyDescent="0.25">
      <c r="A1175" s="151"/>
      <c r="C1175" s="34"/>
      <c r="F1175" s="31"/>
      <c r="H1175" s="31"/>
      <c r="J1175" s="31"/>
      <c r="K1175" s="31"/>
      <c r="L1175" s="31"/>
      <c r="M1175" s="31"/>
    </row>
    <row r="1176" spans="1:13" customFormat="1" ht="12.6" x14ac:dyDescent="0.25">
      <c r="A1176" s="151"/>
      <c r="C1176" s="34"/>
      <c r="F1176" s="31"/>
      <c r="H1176" s="31"/>
      <c r="J1176" s="31"/>
      <c r="K1176" s="31"/>
      <c r="L1176" s="31"/>
      <c r="M1176" s="31"/>
    </row>
    <row r="1177" spans="1:13" customFormat="1" ht="12.6" x14ac:dyDescent="0.25">
      <c r="A1177" s="151"/>
      <c r="C1177" s="34"/>
      <c r="F1177" s="31"/>
      <c r="H1177" s="31"/>
      <c r="J1177" s="31"/>
      <c r="K1177" s="31"/>
      <c r="L1177" s="31"/>
      <c r="M1177" s="31"/>
    </row>
    <row r="1178" spans="1:13" customFormat="1" ht="12.6" x14ac:dyDescent="0.25">
      <c r="A1178" s="151"/>
      <c r="C1178" s="34"/>
      <c r="F1178" s="31"/>
      <c r="H1178" s="31"/>
      <c r="J1178" s="31"/>
      <c r="K1178" s="31"/>
      <c r="L1178" s="31"/>
      <c r="M1178" s="31"/>
    </row>
    <row r="1179" spans="1:13" customFormat="1" ht="12.6" x14ac:dyDescent="0.25">
      <c r="A1179" s="151"/>
      <c r="C1179" s="34"/>
      <c r="F1179" s="31"/>
      <c r="H1179" s="31"/>
      <c r="J1179" s="31"/>
      <c r="K1179" s="31"/>
      <c r="L1179" s="31"/>
      <c r="M1179" s="31"/>
    </row>
    <row r="1180" spans="1:13" customFormat="1" ht="12.6" x14ac:dyDescent="0.25">
      <c r="A1180" s="151"/>
      <c r="C1180" s="34"/>
      <c r="F1180" s="31"/>
      <c r="H1180" s="31"/>
      <c r="J1180" s="31"/>
      <c r="K1180" s="31"/>
      <c r="L1180" s="31"/>
      <c r="M1180" s="31"/>
    </row>
    <row r="1181" spans="1:13" customFormat="1" ht="12.6" x14ac:dyDescent="0.25">
      <c r="A1181" s="151"/>
      <c r="C1181" s="34"/>
      <c r="F1181" s="31"/>
      <c r="H1181" s="31"/>
      <c r="J1181" s="31"/>
      <c r="K1181" s="31"/>
      <c r="L1181" s="31"/>
      <c r="M1181" s="31"/>
    </row>
    <row r="1182" spans="1:13" customFormat="1" ht="12.6" x14ac:dyDescent="0.25">
      <c r="A1182" s="151"/>
      <c r="C1182" s="34"/>
      <c r="F1182" s="31"/>
      <c r="H1182" s="31"/>
      <c r="J1182" s="31"/>
      <c r="K1182" s="31"/>
      <c r="L1182" s="31"/>
      <c r="M1182" s="31"/>
    </row>
    <row r="1183" spans="1:13" customFormat="1" ht="12.6" x14ac:dyDescent="0.25">
      <c r="A1183" s="151"/>
      <c r="C1183" s="34"/>
      <c r="F1183" s="31"/>
      <c r="H1183" s="31"/>
      <c r="J1183" s="31"/>
      <c r="K1183" s="31"/>
      <c r="L1183" s="31"/>
      <c r="M1183" s="31"/>
    </row>
    <row r="1184" spans="1:13" customFormat="1" ht="12.6" x14ac:dyDescent="0.25">
      <c r="A1184" s="151"/>
      <c r="C1184" s="34"/>
      <c r="F1184" s="31"/>
      <c r="H1184" s="31"/>
      <c r="J1184" s="31"/>
      <c r="K1184" s="31"/>
      <c r="L1184" s="31"/>
      <c r="M1184" s="31"/>
    </row>
    <row r="1185" spans="1:13" customFormat="1" ht="12.6" x14ac:dyDescent="0.25">
      <c r="A1185" s="151"/>
      <c r="C1185" s="34"/>
      <c r="F1185" s="31"/>
      <c r="H1185" s="31"/>
      <c r="J1185" s="31"/>
      <c r="K1185" s="31"/>
      <c r="L1185" s="31"/>
      <c r="M1185" s="31"/>
    </row>
    <row r="1186" spans="1:13" customFormat="1" ht="12.6" x14ac:dyDescent="0.25">
      <c r="A1186" s="151"/>
      <c r="C1186" s="34"/>
      <c r="F1186" s="31"/>
      <c r="H1186" s="31"/>
      <c r="J1186" s="31"/>
      <c r="K1186" s="31"/>
      <c r="L1186" s="31"/>
      <c r="M1186" s="31"/>
    </row>
    <row r="1187" spans="1:13" customFormat="1" ht="12.6" x14ac:dyDescent="0.25">
      <c r="A1187" s="151"/>
      <c r="C1187" s="34"/>
      <c r="F1187" s="31"/>
      <c r="H1187" s="31"/>
      <c r="J1187" s="31"/>
      <c r="K1187" s="31"/>
      <c r="L1187" s="31"/>
      <c r="M1187" s="31"/>
    </row>
    <row r="1188" spans="1:13" customFormat="1" ht="12.6" x14ac:dyDescent="0.25">
      <c r="A1188" s="151"/>
      <c r="C1188" s="34"/>
      <c r="F1188" s="31"/>
      <c r="H1188" s="31"/>
      <c r="J1188" s="31"/>
      <c r="K1188" s="31"/>
      <c r="L1188" s="31"/>
      <c r="M1188" s="31"/>
    </row>
    <row r="1189" spans="1:13" customFormat="1" ht="12.6" x14ac:dyDescent="0.25">
      <c r="A1189" s="151"/>
      <c r="C1189" s="34"/>
      <c r="F1189" s="31"/>
      <c r="H1189" s="31"/>
      <c r="J1189" s="31"/>
      <c r="K1189" s="31"/>
      <c r="L1189" s="31"/>
      <c r="M1189" s="31"/>
    </row>
    <row r="1190" spans="1:13" customFormat="1" ht="12.6" x14ac:dyDescent="0.25">
      <c r="A1190" s="151"/>
      <c r="C1190" s="34"/>
      <c r="F1190" s="31"/>
      <c r="H1190" s="31"/>
      <c r="J1190" s="31"/>
      <c r="K1190" s="31"/>
      <c r="L1190" s="31"/>
      <c r="M1190" s="31"/>
    </row>
    <row r="1191" spans="1:13" customFormat="1" ht="12.6" x14ac:dyDescent="0.25">
      <c r="A1191" s="151"/>
      <c r="C1191" s="34"/>
      <c r="F1191" s="31"/>
      <c r="H1191" s="31"/>
      <c r="J1191" s="31"/>
      <c r="K1191" s="31"/>
      <c r="L1191" s="31"/>
      <c r="M1191" s="31"/>
    </row>
    <row r="1192" spans="1:13" customFormat="1" ht="12.6" x14ac:dyDescent="0.25">
      <c r="A1192" s="151"/>
      <c r="C1192" s="34"/>
      <c r="F1192" s="31"/>
      <c r="H1192" s="31"/>
      <c r="J1192" s="31"/>
      <c r="K1192" s="31"/>
      <c r="L1192" s="31"/>
      <c r="M1192" s="31"/>
    </row>
    <row r="1193" spans="1:13" customFormat="1" ht="12.6" x14ac:dyDescent="0.25">
      <c r="A1193" s="151"/>
      <c r="C1193" s="34"/>
      <c r="F1193" s="31"/>
      <c r="H1193" s="31"/>
      <c r="J1193" s="31"/>
      <c r="K1193" s="31"/>
      <c r="L1193" s="31"/>
      <c r="M1193" s="31"/>
    </row>
    <row r="1194" spans="1:13" customFormat="1" ht="12.6" x14ac:dyDescent="0.25">
      <c r="A1194" s="151"/>
      <c r="C1194" s="34"/>
      <c r="F1194" s="31"/>
      <c r="H1194" s="31"/>
      <c r="J1194" s="31"/>
      <c r="K1194" s="31"/>
      <c r="L1194" s="31"/>
      <c r="M1194" s="31"/>
    </row>
    <row r="1195" spans="1:13" customFormat="1" ht="12.6" x14ac:dyDescent="0.25">
      <c r="A1195" s="151"/>
      <c r="C1195" s="34"/>
      <c r="F1195" s="31"/>
      <c r="H1195" s="31"/>
      <c r="J1195" s="31"/>
      <c r="K1195" s="31"/>
      <c r="L1195" s="31"/>
      <c r="M1195" s="31"/>
    </row>
    <row r="1196" spans="1:13" customFormat="1" ht="12.6" x14ac:dyDescent="0.25">
      <c r="A1196" s="151"/>
      <c r="C1196" s="34"/>
      <c r="F1196" s="31"/>
      <c r="H1196" s="31"/>
      <c r="J1196" s="31"/>
      <c r="K1196" s="31"/>
      <c r="L1196" s="31"/>
      <c r="M1196" s="31"/>
    </row>
    <row r="1197" spans="1:13" customFormat="1" ht="12.6" x14ac:dyDescent="0.25">
      <c r="A1197" s="151"/>
      <c r="C1197" s="34"/>
      <c r="F1197" s="31"/>
      <c r="H1197" s="31"/>
      <c r="J1197" s="31"/>
      <c r="K1197" s="31"/>
      <c r="L1197" s="31"/>
      <c r="M1197" s="31"/>
    </row>
    <row r="1198" spans="1:13" customFormat="1" ht="12.6" x14ac:dyDescent="0.25">
      <c r="A1198" s="151"/>
      <c r="C1198" s="34"/>
      <c r="F1198" s="31"/>
      <c r="H1198" s="31"/>
      <c r="J1198" s="31"/>
      <c r="K1198" s="31"/>
      <c r="L1198" s="31"/>
      <c r="M1198" s="31"/>
    </row>
    <row r="1199" spans="1:13" customFormat="1" ht="12.6" x14ac:dyDescent="0.25">
      <c r="A1199" s="151"/>
      <c r="C1199" s="34"/>
      <c r="F1199" s="31"/>
      <c r="H1199" s="31"/>
      <c r="J1199" s="31"/>
      <c r="K1199" s="31"/>
      <c r="L1199" s="31"/>
      <c r="M1199" s="31"/>
    </row>
    <row r="1200" spans="1:13" customFormat="1" ht="12.6" x14ac:dyDescent="0.25">
      <c r="A1200" s="151"/>
      <c r="C1200" s="34"/>
      <c r="F1200" s="31"/>
      <c r="H1200" s="31"/>
      <c r="J1200" s="31"/>
      <c r="K1200" s="31"/>
      <c r="L1200" s="31"/>
      <c r="M1200" s="31"/>
    </row>
    <row r="1201" spans="1:13" customFormat="1" ht="12.6" x14ac:dyDescent="0.25">
      <c r="A1201" s="151"/>
      <c r="C1201" s="34"/>
      <c r="F1201" s="31"/>
      <c r="H1201" s="31"/>
      <c r="J1201" s="31"/>
      <c r="K1201" s="31"/>
      <c r="L1201" s="31"/>
      <c r="M1201" s="31"/>
    </row>
    <row r="1202" spans="1:13" customFormat="1" ht="12.6" x14ac:dyDescent="0.25">
      <c r="A1202" s="151"/>
      <c r="C1202" s="34"/>
      <c r="F1202" s="31"/>
      <c r="H1202" s="31"/>
      <c r="J1202" s="31"/>
      <c r="K1202" s="31"/>
      <c r="L1202" s="31"/>
      <c r="M1202" s="31"/>
    </row>
    <row r="1203" spans="1:13" customFormat="1" ht="12.6" x14ac:dyDescent="0.25">
      <c r="A1203" s="151"/>
      <c r="C1203" s="34"/>
      <c r="F1203" s="31"/>
      <c r="H1203" s="31"/>
      <c r="J1203" s="31"/>
      <c r="K1203" s="31"/>
      <c r="L1203" s="31"/>
      <c r="M1203" s="31"/>
    </row>
    <row r="1204" spans="1:13" customFormat="1" ht="12.6" x14ac:dyDescent="0.25">
      <c r="A1204" s="151"/>
      <c r="C1204" s="34"/>
      <c r="F1204" s="31"/>
      <c r="H1204" s="31"/>
      <c r="J1204" s="31"/>
      <c r="K1204" s="31"/>
      <c r="L1204" s="31"/>
      <c r="M1204" s="31"/>
    </row>
    <row r="1205" spans="1:13" customFormat="1" ht="12.6" x14ac:dyDescent="0.25">
      <c r="A1205" s="151"/>
      <c r="C1205" s="34"/>
      <c r="F1205" s="31"/>
      <c r="H1205" s="31"/>
      <c r="J1205" s="31"/>
      <c r="K1205" s="31"/>
      <c r="L1205" s="31"/>
      <c r="M1205" s="31"/>
    </row>
    <row r="1206" spans="1:13" customFormat="1" ht="12.6" x14ac:dyDescent="0.25">
      <c r="A1206" s="151"/>
      <c r="C1206" s="34"/>
      <c r="F1206" s="31"/>
      <c r="H1206" s="31"/>
      <c r="J1206" s="31"/>
      <c r="K1206" s="31"/>
      <c r="L1206" s="31"/>
      <c r="M1206" s="31"/>
    </row>
    <row r="1207" spans="1:13" customFormat="1" ht="12.6" x14ac:dyDescent="0.25">
      <c r="A1207" s="151"/>
      <c r="C1207" s="34"/>
      <c r="F1207" s="31"/>
      <c r="H1207" s="31"/>
      <c r="J1207" s="31"/>
      <c r="K1207" s="31"/>
      <c r="L1207" s="31"/>
      <c r="M1207" s="31"/>
    </row>
    <row r="1208" spans="1:13" customFormat="1" ht="12.6" x14ac:dyDescent="0.25">
      <c r="A1208" s="151"/>
      <c r="C1208" s="34"/>
      <c r="F1208" s="31"/>
      <c r="H1208" s="31"/>
      <c r="J1208" s="31"/>
      <c r="K1208" s="31"/>
      <c r="L1208" s="31"/>
      <c r="M1208" s="31"/>
    </row>
    <row r="1209" spans="1:13" customFormat="1" ht="12.6" x14ac:dyDescent="0.25">
      <c r="A1209" s="151"/>
      <c r="C1209" s="34"/>
      <c r="F1209" s="31"/>
      <c r="H1209" s="31"/>
      <c r="J1209" s="31"/>
      <c r="K1209" s="31"/>
      <c r="L1209" s="31"/>
      <c r="M1209" s="31"/>
    </row>
    <row r="1210" spans="1:13" customFormat="1" ht="12.6" x14ac:dyDescent="0.25">
      <c r="A1210" s="151"/>
      <c r="C1210" s="34"/>
      <c r="F1210" s="31"/>
      <c r="H1210" s="31"/>
      <c r="J1210" s="31"/>
      <c r="K1210" s="31"/>
      <c r="L1210" s="31"/>
      <c r="M1210" s="31"/>
    </row>
    <row r="1211" spans="1:13" customFormat="1" ht="12.6" x14ac:dyDescent="0.25">
      <c r="A1211" s="151"/>
      <c r="C1211" s="34"/>
      <c r="F1211" s="31"/>
      <c r="H1211" s="31"/>
      <c r="J1211" s="31"/>
      <c r="K1211" s="31"/>
      <c r="L1211" s="31"/>
      <c r="M1211" s="31"/>
    </row>
    <row r="1212" spans="1:13" customFormat="1" ht="12.6" x14ac:dyDescent="0.25">
      <c r="A1212" s="151"/>
      <c r="C1212" s="34"/>
      <c r="F1212" s="31"/>
      <c r="H1212" s="31"/>
      <c r="J1212" s="31"/>
      <c r="K1212" s="31"/>
      <c r="L1212" s="31"/>
      <c r="M1212" s="31"/>
    </row>
    <row r="1213" spans="1:13" customFormat="1" ht="12.6" x14ac:dyDescent="0.25">
      <c r="A1213" s="151"/>
      <c r="C1213" s="34"/>
      <c r="F1213" s="31"/>
      <c r="H1213" s="31"/>
      <c r="J1213" s="31"/>
      <c r="K1213" s="31"/>
      <c r="L1213" s="31"/>
      <c r="M1213" s="31"/>
    </row>
    <row r="1214" spans="1:13" customFormat="1" ht="12.6" x14ac:dyDescent="0.25">
      <c r="A1214" s="151"/>
      <c r="C1214" s="34"/>
      <c r="F1214" s="31"/>
      <c r="H1214" s="31"/>
      <c r="J1214" s="31"/>
      <c r="K1214" s="31"/>
      <c r="L1214" s="31"/>
      <c r="M1214" s="31"/>
    </row>
    <row r="1215" spans="1:13" customFormat="1" ht="12.6" x14ac:dyDescent="0.25">
      <c r="A1215" s="151"/>
      <c r="C1215" s="34"/>
      <c r="F1215" s="31"/>
      <c r="H1215" s="31"/>
      <c r="J1215" s="31"/>
      <c r="K1215" s="31"/>
      <c r="L1215" s="31"/>
      <c r="M1215" s="31"/>
    </row>
    <row r="1216" spans="1:13" customFormat="1" ht="12.6" x14ac:dyDescent="0.25">
      <c r="A1216" s="151"/>
      <c r="C1216" s="34"/>
      <c r="F1216" s="31"/>
      <c r="H1216" s="31"/>
      <c r="J1216" s="31"/>
      <c r="K1216" s="31"/>
      <c r="L1216" s="31"/>
      <c r="M1216" s="31"/>
    </row>
    <row r="1217" spans="1:13" customFormat="1" ht="12.6" x14ac:dyDescent="0.25">
      <c r="A1217" s="151"/>
      <c r="C1217" s="34"/>
      <c r="F1217" s="31"/>
      <c r="H1217" s="31"/>
      <c r="J1217" s="31"/>
      <c r="K1217" s="31"/>
      <c r="L1217" s="31"/>
      <c r="M1217" s="31"/>
    </row>
    <row r="1218" spans="1:13" customFormat="1" ht="12.6" x14ac:dyDescent="0.25">
      <c r="A1218" s="151"/>
      <c r="C1218" s="34"/>
      <c r="F1218" s="31"/>
      <c r="H1218" s="31"/>
      <c r="J1218" s="31"/>
      <c r="K1218" s="31"/>
      <c r="L1218" s="31"/>
      <c r="M1218" s="31"/>
    </row>
    <row r="1219" spans="1:13" customFormat="1" ht="12.6" x14ac:dyDescent="0.25">
      <c r="A1219" s="151"/>
      <c r="C1219" s="34"/>
      <c r="F1219" s="31"/>
      <c r="H1219" s="31"/>
      <c r="J1219" s="31"/>
      <c r="K1219" s="31"/>
      <c r="L1219" s="31"/>
      <c r="M1219" s="31"/>
    </row>
    <row r="1220" spans="1:13" customFormat="1" ht="12.6" x14ac:dyDescent="0.25">
      <c r="A1220" s="151"/>
      <c r="C1220" s="34"/>
      <c r="F1220" s="31"/>
      <c r="H1220" s="31"/>
      <c r="J1220" s="31"/>
      <c r="K1220" s="31"/>
      <c r="L1220" s="31"/>
      <c r="M1220" s="31"/>
    </row>
    <row r="1221" spans="1:13" customFormat="1" ht="12.6" x14ac:dyDescent="0.25">
      <c r="A1221" s="151"/>
      <c r="C1221" s="34"/>
      <c r="F1221" s="31"/>
      <c r="H1221" s="31"/>
      <c r="J1221" s="31"/>
      <c r="K1221" s="31"/>
      <c r="L1221" s="31"/>
      <c r="M1221" s="31"/>
    </row>
    <row r="1222" spans="1:13" customFormat="1" ht="12.6" x14ac:dyDescent="0.25">
      <c r="A1222" s="151"/>
      <c r="C1222" s="34"/>
      <c r="F1222" s="31"/>
      <c r="H1222" s="31"/>
      <c r="J1222" s="31"/>
      <c r="K1222" s="31"/>
      <c r="L1222" s="31"/>
      <c r="M1222" s="31"/>
    </row>
    <row r="1223" spans="1:13" customFormat="1" ht="12.6" x14ac:dyDescent="0.25">
      <c r="A1223" s="151"/>
      <c r="C1223" s="34"/>
      <c r="F1223" s="31"/>
      <c r="H1223" s="31"/>
      <c r="J1223" s="31"/>
      <c r="K1223" s="31"/>
      <c r="L1223" s="31"/>
      <c r="M1223" s="31"/>
    </row>
    <row r="1224" spans="1:13" customFormat="1" ht="12.6" x14ac:dyDescent="0.25">
      <c r="A1224" s="151"/>
      <c r="C1224" s="34"/>
      <c r="F1224" s="31"/>
      <c r="H1224" s="31"/>
      <c r="J1224" s="31"/>
      <c r="K1224" s="31"/>
      <c r="L1224" s="31"/>
      <c r="M1224" s="31"/>
    </row>
    <row r="1225" spans="1:13" customFormat="1" ht="12.6" x14ac:dyDescent="0.25">
      <c r="A1225" s="151"/>
      <c r="C1225" s="34"/>
      <c r="F1225" s="31"/>
      <c r="H1225" s="31"/>
      <c r="J1225" s="31"/>
      <c r="K1225" s="31"/>
      <c r="L1225" s="31"/>
      <c r="M1225" s="31"/>
    </row>
    <row r="1226" spans="1:13" customFormat="1" ht="12.6" x14ac:dyDescent="0.25">
      <c r="A1226" s="151"/>
      <c r="C1226" s="34"/>
      <c r="F1226" s="31"/>
      <c r="H1226" s="31"/>
      <c r="J1226" s="31"/>
      <c r="K1226" s="31"/>
      <c r="L1226" s="31"/>
      <c r="M1226" s="31"/>
    </row>
    <row r="1227" spans="1:13" customFormat="1" ht="12.6" x14ac:dyDescent="0.25">
      <c r="A1227" s="151"/>
      <c r="C1227" s="34"/>
      <c r="F1227" s="31"/>
      <c r="H1227" s="31"/>
      <c r="J1227" s="31"/>
      <c r="K1227" s="31"/>
      <c r="L1227" s="31"/>
      <c r="M1227" s="31"/>
    </row>
    <row r="1228" spans="1:13" customFormat="1" ht="12.6" x14ac:dyDescent="0.25">
      <c r="A1228" s="151"/>
      <c r="C1228" s="34"/>
      <c r="F1228" s="31"/>
      <c r="H1228" s="31"/>
      <c r="J1228" s="31"/>
      <c r="K1228" s="31"/>
      <c r="L1228" s="31"/>
      <c r="M1228" s="31"/>
    </row>
    <row r="1229" spans="1:13" customFormat="1" ht="12.6" x14ac:dyDescent="0.25">
      <c r="A1229" s="151"/>
      <c r="C1229" s="34"/>
      <c r="F1229" s="31"/>
      <c r="H1229" s="31"/>
      <c r="J1229" s="31"/>
      <c r="K1229" s="31"/>
      <c r="L1229" s="31"/>
      <c r="M1229" s="31"/>
    </row>
    <row r="1230" spans="1:13" customFormat="1" ht="12.6" x14ac:dyDescent="0.25">
      <c r="A1230" s="151"/>
      <c r="C1230" s="34"/>
      <c r="F1230" s="31"/>
      <c r="H1230" s="31"/>
      <c r="J1230" s="31"/>
      <c r="K1230" s="31"/>
      <c r="L1230" s="31"/>
      <c r="M1230" s="31"/>
    </row>
    <row r="1231" spans="1:13" customFormat="1" ht="12.6" x14ac:dyDescent="0.25">
      <c r="A1231" s="151"/>
      <c r="C1231" s="34"/>
      <c r="F1231" s="31"/>
      <c r="H1231" s="31"/>
      <c r="J1231" s="31"/>
      <c r="K1231" s="31"/>
      <c r="L1231" s="31"/>
      <c r="M1231" s="31"/>
    </row>
    <row r="1232" spans="1:13" customFormat="1" ht="12.6" x14ac:dyDescent="0.25">
      <c r="A1232" s="151"/>
      <c r="C1232" s="34"/>
      <c r="F1232" s="31"/>
      <c r="H1232" s="31"/>
      <c r="J1232" s="31"/>
      <c r="K1232" s="31"/>
      <c r="L1232" s="31"/>
      <c r="M1232" s="31"/>
    </row>
    <row r="1233" spans="1:13" customFormat="1" ht="12.6" x14ac:dyDescent="0.25">
      <c r="A1233" s="151"/>
      <c r="C1233" s="34"/>
      <c r="F1233" s="31"/>
      <c r="H1233" s="31"/>
      <c r="J1233" s="31"/>
      <c r="K1233" s="31"/>
      <c r="L1233" s="31"/>
      <c r="M1233" s="31"/>
    </row>
    <row r="1234" spans="1:13" customFormat="1" ht="12.6" x14ac:dyDescent="0.25">
      <c r="A1234" s="151"/>
      <c r="C1234" s="34"/>
      <c r="F1234" s="31"/>
      <c r="H1234" s="31"/>
      <c r="J1234" s="31"/>
      <c r="K1234" s="31"/>
      <c r="L1234" s="31"/>
      <c r="M1234" s="31"/>
    </row>
    <row r="1235" spans="1:13" customFormat="1" ht="12.6" x14ac:dyDescent="0.25">
      <c r="A1235" s="151"/>
      <c r="C1235" s="34"/>
      <c r="F1235" s="31"/>
      <c r="H1235" s="31"/>
      <c r="J1235" s="31"/>
      <c r="K1235" s="31"/>
      <c r="L1235" s="31"/>
      <c r="M1235" s="31"/>
    </row>
    <row r="1236" spans="1:13" customFormat="1" ht="12.6" x14ac:dyDescent="0.25">
      <c r="A1236" s="151"/>
      <c r="C1236" s="34"/>
      <c r="F1236" s="31"/>
      <c r="H1236" s="31"/>
      <c r="J1236" s="31"/>
      <c r="K1236" s="31"/>
      <c r="L1236" s="31"/>
      <c r="M1236" s="31"/>
    </row>
    <row r="1237" spans="1:13" customFormat="1" ht="12.6" x14ac:dyDescent="0.25">
      <c r="A1237" s="151"/>
      <c r="C1237" s="34"/>
      <c r="F1237" s="31"/>
      <c r="H1237" s="31"/>
      <c r="J1237" s="31"/>
      <c r="K1237" s="31"/>
      <c r="L1237" s="31"/>
      <c r="M1237" s="31"/>
    </row>
    <row r="1238" spans="1:13" customFormat="1" ht="12.6" x14ac:dyDescent="0.25">
      <c r="A1238" s="151"/>
      <c r="C1238" s="34"/>
      <c r="F1238" s="31"/>
      <c r="H1238" s="31"/>
      <c r="J1238" s="31"/>
      <c r="K1238" s="31"/>
      <c r="L1238" s="31"/>
      <c r="M1238" s="31"/>
    </row>
    <row r="1239" spans="1:13" customFormat="1" ht="12.6" x14ac:dyDescent="0.25">
      <c r="A1239" s="151"/>
      <c r="C1239" s="34"/>
      <c r="F1239" s="31"/>
      <c r="H1239" s="31"/>
      <c r="J1239" s="31"/>
      <c r="K1239" s="31"/>
      <c r="L1239" s="31"/>
      <c r="M1239" s="31"/>
    </row>
    <row r="1240" spans="1:13" customFormat="1" ht="12.6" x14ac:dyDescent="0.25">
      <c r="A1240" s="151"/>
      <c r="C1240" s="34"/>
      <c r="F1240" s="31"/>
      <c r="H1240" s="31"/>
      <c r="J1240" s="31"/>
      <c r="K1240" s="31"/>
      <c r="L1240" s="31"/>
      <c r="M1240" s="31"/>
    </row>
    <row r="1241" spans="1:13" customFormat="1" ht="12.6" x14ac:dyDescent="0.25">
      <c r="A1241" s="151"/>
      <c r="C1241" s="34"/>
      <c r="F1241" s="31"/>
      <c r="H1241" s="31"/>
      <c r="J1241" s="31"/>
      <c r="K1241" s="31"/>
      <c r="L1241" s="31"/>
      <c r="M1241" s="31"/>
    </row>
    <row r="1242" spans="1:13" customFormat="1" ht="12.6" x14ac:dyDescent="0.25">
      <c r="A1242" s="151"/>
      <c r="C1242" s="34"/>
      <c r="F1242" s="31"/>
      <c r="H1242" s="31"/>
      <c r="J1242" s="31"/>
      <c r="K1242" s="31"/>
      <c r="L1242" s="31"/>
      <c r="M1242" s="31"/>
    </row>
    <row r="1243" spans="1:13" customFormat="1" ht="12.6" x14ac:dyDescent="0.25">
      <c r="A1243" s="151"/>
      <c r="C1243" s="34"/>
      <c r="F1243" s="31"/>
      <c r="H1243" s="31"/>
      <c r="J1243" s="31"/>
      <c r="K1243" s="31"/>
      <c r="L1243" s="31"/>
      <c r="M1243" s="31"/>
    </row>
    <row r="1244" spans="1:13" customFormat="1" ht="12.6" x14ac:dyDescent="0.25">
      <c r="A1244" s="151"/>
      <c r="C1244" s="34"/>
      <c r="F1244" s="31"/>
      <c r="H1244" s="31"/>
      <c r="J1244" s="31"/>
      <c r="K1244" s="31"/>
      <c r="L1244" s="31"/>
      <c r="M1244" s="31"/>
    </row>
    <row r="1245" spans="1:13" customFormat="1" ht="12.6" x14ac:dyDescent="0.25">
      <c r="A1245" s="151"/>
      <c r="C1245" s="34"/>
      <c r="F1245" s="31"/>
      <c r="H1245" s="31"/>
      <c r="J1245" s="31"/>
      <c r="K1245" s="31"/>
      <c r="L1245" s="31"/>
      <c r="M1245" s="31"/>
    </row>
    <row r="1246" spans="1:13" customFormat="1" ht="12.6" x14ac:dyDescent="0.25">
      <c r="A1246" s="151"/>
      <c r="C1246" s="34"/>
      <c r="F1246" s="31"/>
      <c r="H1246" s="31"/>
      <c r="J1246" s="31"/>
      <c r="K1246" s="31"/>
      <c r="L1246" s="31"/>
      <c r="M1246" s="31"/>
    </row>
    <row r="1247" spans="1:13" customFormat="1" ht="12.6" x14ac:dyDescent="0.25">
      <c r="A1247" s="151"/>
      <c r="C1247" s="34"/>
      <c r="F1247" s="31"/>
      <c r="H1247" s="31"/>
      <c r="J1247" s="31"/>
      <c r="K1247" s="31"/>
      <c r="L1247" s="31"/>
      <c r="M1247" s="31"/>
    </row>
    <row r="1248" spans="1:13" customFormat="1" ht="12.6" x14ac:dyDescent="0.25">
      <c r="A1248" s="151"/>
      <c r="C1248" s="34"/>
      <c r="F1248" s="31"/>
      <c r="H1248" s="31"/>
      <c r="J1248" s="31"/>
      <c r="K1248" s="31"/>
      <c r="L1248" s="31"/>
      <c r="M1248" s="31"/>
    </row>
    <row r="1249" spans="1:13" customFormat="1" ht="12.6" x14ac:dyDescent="0.25">
      <c r="A1249" s="151"/>
      <c r="C1249" s="34"/>
      <c r="F1249" s="31"/>
      <c r="H1249" s="31"/>
      <c r="J1249" s="31"/>
      <c r="K1249" s="31"/>
      <c r="L1249" s="31"/>
      <c r="M1249" s="31"/>
    </row>
    <row r="1250" spans="1:13" customFormat="1" ht="12.6" x14ac:dyDescent="0.25">
      <c r="A1250" s="151"/>
      <c r="C1250" s="34"/>
      <c r="F1250" s="31"/>
      <c r="H1250" s="31"/>
      <c r="J1250" s="31"/>
      <c r="K1250" s="31"/>
      <c r="L1250" s="31"/>
      <c r="M1250" s="31"/>
    </row>
    <row r="1251" spans="1:13" customFormat="1" ht="12.6" x14ac:dyDescent="0.25">
      <c r="A1251" s="151"/>
      <c r="C1251" s="34"/>
      <c r="F1251" s="31"/>
      <c r="H1251" s="31"/>
      <c r="J1251" s="31"/>
      <c r="K1251" s="31"/>
      <c r="L1251" s="31"/>
      <c r="M1251" s="31"/>
    </row>
    <row r="1252" spans="1:13" customFormat="1" ht="12.6" x14ac:dyDescent="0.25">
      <c r="A1252" s="151"/>
      <c r="C1252" s="34"/>
      <c r="F1252" s="31"/>
      <c r="H1252" s="31"/>
      <c r="J1252" s="31"/>
      <c r="K1252" s="31"/>
      <c r="L1252" s="31"/>
      <c r="M1252" s="31"/>
    </row>
    <row r="1253" spans="1:13" customFormat="1" ht="12.6" x14ac:dyDescent="0.25">
      <c r="A1253" s="151"/>
      <c r="C1253" s="34"/>
      <c r="F1253" s="31"/>
      <c r="H1253" s="31"/>
      <c r="J1253" s="31"/>
      <c r="K1253" s="31"/>
      <c r="L1253" s="31"/>
      <c r="M1253" s="31"/>
    </row>
    <row r="1254" spans="1:13" customFormat="1" ht="12.6" x14ac:dyDescent="0.25">
      <c r="A1254" s="151"/>
      <c r="C1254" s="34"/>
      <c r="F1254" s="31"/>
      <c r="H1254" s="31"/>
      <c r="J1254" s="31"/>
      <c r="K1254" s="31"/>
      <c r="L1254" s="31"/>
      <c r="M1254" s="31"/>
    </row>
    <row r="1255" spans="1:13" customFormat="1" ht="12.6" x14ac:dyDescent="0.25">
      <c r="A1255" s="151"/>
      <c r="C1255" s="34"/>
      <c r="F1255" s="31"/>
      <c r="H1255" s="31"/>
      <c r="J1255" s="31"/>
      <c r="K1255" s="31"/>
      <c r="L1255" s="31"/>
      <c r="M1255" s="31"/>
    </row>
    <row r="1256" spans="1:13" customFormat="1" ht="12.6" x14ac:dyDescent="0.25">
      <c r="A1256" s="151"/>
      <c r="C1256" s="34"/>
      <c r="F1256" s="31"/>
      <c r="H1256" s="31"/>
      <c r="J1256" s="31"/>
      <c r="K1256" s="31"/>
      <c r="L1256" s="31"/>
      <c r="M1256" s="31"/>
    </row>
    <row r="1257" spans="1:13" customFormat="1" ht="12.6" x14ac:dyDescent="0.25">
      <c r="A1257" s="151"/>
      <c r="C1257" s="34"/>
      <c r="F1257" s="31"/>
      <c r="H1257" s="31"/>
      <c r="J1257" s="31"/>
      <c r="K1257" s="31"/>
      <c r="L1257" s="31"/>
      <c r="M1257" s="31"/>
    </row>
    <row r="1258" spans="1:13" customFormat="1" ht="12.6" x14ac:dyDescent="0.25">
      <c r="A1258" s="151"/>
      <c r="C1258" s="34"/>
      <c r="F1258" s="31"/>
      <c r="H1258" s="31"/>
      <c r="J1258" s="31"/>
      <c r="K1258" s="31"/>
      <c r="L1258" s="31"/>
      <c r="M1258" s="31"/>
    </row>
    <row r="1259" spans="1:13" customFormat="1" ht="12.6" x14ac:dyDescent="0.25">
      <c r="A1259" s="151"/>
      <c r="C1259" s="34"/>
      <c r="F1259" s="31"/>
      <c r="H1259" s="31"/>
      <c r="J1259" s="31"/>
      <c r="K1259" s="31"/>
      <c r="L1259" s="31"/>
      <c r="M1259" s="31"/>
    </row>
    <row r="1260" spans="1:13" customFormat="1" ht="12.6" x14ac:dyDescent="0.25">
      <c r="A1260" s="151"/>
      <c r="C1260" s="34"/>
      <c r="F1260" s="31"/>
      <c r="H1260" s="31"/>
      <c r="J1260" s="31"/>
      <c r="K1260" s="31"/>
      <c r="L1260" s="31"/>
      <c r="M1260" s="31"/>
    </row>
    <row r="1261" spans="1:13" customFormat="1" ht="12.6" x14ac:dyDescent="0.25">
      <c r="A1261" s="151"/>
      <c r="C1261" s="34"/>
      <c r="F1261" s="31"/>
      <c r="H1261" s="31"/>
      <c r="J1261" s="31"/>
      <c r="K1261" s="31"/>
      <c r="L1261" s="31"/>
      <c r="M1261" s="31"/>
    </row>
    <row r="1262" spans="1:13" customFormat="1" ht="12.6" x14ac:dyDescent="0.25">
      <c r="A1262" s="151"/>
      <c r="C1262" s="34"/>
      <c r="F1262" s="31"/>
      <c r="H1262" s="31"/>
      <c r="J1262" s="31"/>
      <c r="K1262" s="31"/>
      <c r="L1262" s="31"/>
      <c r="M1262" s="31"/>
    </row>
    <row r="1263" spans="1:13" customFormat="1" ht="12.6" x14ac:dyDescent="0.25">
      <c r="A1263" s="151"/>
      <c r="C1263" s="34"/>
      <c r="F1263" s="31"/>
      <c r="H1263" s="31"/>
      <c r="J1263" s="31"/>
      <c r="K1263" s="31"/>
      <c r="L1263" s="31"/>
      <c r="M1263" s="31"/>
    </row>
    <row r="1264" spans="1:13" customFormat="1" ht="12.6" x14ac:dyDescent="0.25">
      <c r="A1264" s="151"/>
      <c r="C1264" s="34"/>
      <c r="F1264" s="31"/>
      <c r="H1264" s="31"/>
      <c r="J1264" s="31"/>
      <c r="K1264" s="31"/>
      <c r="L1264" s="31"/>
      <c r="M1264" s="31"/>
    </row>
    <row r="1265" spans="1:13" customFormat="1" ht="12.6" x14ac:dyDescent="0.25">
      <c r="A1265" s="151"/>
      <c r="C1265" s="34"/>
      <c r="F1265" s="31"/>
      <c r="H1265" s="31"/>
      <c r="J1265" s="31"/>
      <c r="K1265" s="31"/>
      <c r="L1265" s="31"/>
      <c r="M1265" s="31"/>
    </row>
    <row r="1266" spans="1:13" customFormat="1" ht="12.6" x14ac:dyDescent="0.25">
      <c r="A1266" s="151"/>
      <c r="C1266" s="34"/>
      <c r="F1266" s="31"/>
      <c r="H1266" s="31"/>
      <c r="J1266" s="31"/>
      <c r="K1266" s="31"/>
      <c r="L1266" s="31"/>
      <c r="M1266" s="31"/>
    </row>
    <row r="1267" spans="1:13" customFormat="1" ht="12.6" x14ac:dyDescent="0.25">
      <c r="A1267" s="151"/>
      <c r="C1267" s="34"/>
      <c r="F1267" s="31"/>
      <c r="H1267" s="31"/>
      <c r="J1267" s="31"/>
      <c r="K1267" s="31"/>
      <c r="L1267" s="31"/>
      <c r="M1267" s="31"/>
    </row>
    <row r="1268" spans="1:13" customFormat="1" ht="12.6" x14ac:dyDescent="0.25">
      <c r="A1268" s="151"/>
      <c r="C1268" s="34"/>
      <c r="F1268" s="31"/>
      <c r="H1268" s="31"/>
      <c r="J1268" s="31"/>
      <c r="K1268" s="31"/>
      <c r="L1268" s="31"/>
      <c r="M1268" s="31"/>
    </row>
    <row r="1269" spans="1:13" customFormat="1" ht="12.6" x14ac:dyDescent="0.25">
      <c r="A1269" s="151"/>
      <c r="C1269" s="34"/>
      <c r="F1269" s="31"/>
      <c r="H1269" s="31"/>
      <c r="J1269" s="31"/>
      <c r="K1269" s="31"/>
      <c r="L1269" s="31"/>
      <c r="M1269" s="31"/>
    </row>
    <row r="1270" spans="1:13" customFormat="1" ht="12.6" x14ac:dyDescent="0.25">
      <c r="A1270" s="151"/>
      <c r="C1270" s="34"/>
      <c r="F1270" s="31"/>
      <c r="H1270" s="31"/>
      <c r="J1270" s="31"/>
      <c r="K1270" s="31"/>
      <c r="L1270" s="31"/>
      <c r="M1270" s="31"/>
    </row>
    <row r="1271" spans="1:13" customFormat="1" ht="12.6" x14ac:dyDescent="0.25">
      <c r="A1271" s="151"/>
      <c r="C1271" s="34"/>
      <c r="F1271" s="31"/>
      <c r="H1271" s="31"/>
      <c r="J1271" s="31"/>
      <c r="K1271" s="31"/>
      <c r="L1271" s="31"/>
      <c r="M1271" s="31"/>
    </row>
    <row r="1272" spans="1:13" customFormat="1" ht="12.6" x14ac:dyDescent="0.25">
      <c r="A1272" s="151"/>
      <c r="C1272" s="34"/>
      <c r="F1272" s="31"/>
      <c r="H1272" s="31"/>
      <c r="J1272" s="31"/>
      <c r="K1272" s="31"/>
      <c r="L1272" s="31"/>
      <c r="M1272" s="31"/>
    </row>
    <row r="1273" spans="1:13" customFormat="1" ht="12.6" x14ac:dyDescent="0.25">
      <c r="A1273" s="151"/>
      <c r="C1273" s="34"/>
      <c r="F1273" s="31"/>
      <c r="H1273" s="31"/>
      <c r="J1273" s="31"/>
      <c r="K1273" s="31"/>
      <c r="L1273" s="31"/>
      <c r="M1273" s="31"/>
    </row>
    <row r="1274" spans="1:13" customFormat="1" ht="12.6" x14ac:dyDescent="0.25">
      <c r="A1274" s="151"/>
      <c r="C1274" s="34"/>
      <c r="F1274" s="31"/>
      <c r="H1274" s="31"/>
      <c r="J1274" s="31"/>
      <c r="K1274" s="31"/>
      <c r="L1274" s="31"/>
      <c r="M1274" s="31"/>
    </row>
    <row r="1275" spans="1:13" customFormat="1" ht="12.6" x14ac:dyDescent="0.25">
      <c r="A1275" s="151"/>
      <c r="C1275" s="34"/>
      <c r="F1275" s="31"/>
      <c r="H1275" s="31"/>
      <c r="J1275" s="31"/>
      <c r="K1275" s="31"/>
      <c r="L1275" s="31"/>
      <c r="M1275" s="31"/>
    </row>
    <row r="1276" spans="1:13" customFormat="1" ht="12.6" x14ac:dyDescent="0.25">
      <c r="A1276" s="151"/>
      <c r="C1276" s="34"/>
      <c r="F1276" s="31"/>
      <c r="H1276" s="31"/>
      <c r="J1276" s="31"/>
      <c r="K1276" s="31"/>
      <c r="L1276" s="31"/>
      <c r="M1276" s="31"/>
    </row>
    <row r="1277" spans="1:13" customFormat="1" ht="12.6" x14ac:dyDescent="0.25">
      <c r="A1277" s="151"/>
      <c r="C1277" s="34"/>
      <c r="F1277" s="31"/>
      <c r="H1277" s="31"/>
      <c r="J1277" s="31"/>
      <c r="K1277" s="31"/>
      <c r="L1277" s="31"/>
      <c r="M1277" s="31"/>
    </row>
    <row r="1278" spans="1:13" customFormat="1" ht="12.6" x14ac:dyDescent="0.25">
      <c r="A1278" s="151"/>
      <c r="C1278" s="34"/>
      <c r="F1278" s="31"/>
      <c r="H1278" s="31"/>
      <c r="J1278" s="31"/>
      <c r="K1278" s="31"/>
      <c r="L1278" s="31"/>
      <c r="M1278" s="31"/>
    </row>
    <row r="1279" spans="1:13" customFormat="1" ht="12.6" x14ac:dyDescent="0.25">
      <c r="A1279" s="151"/>
      <c r="C1279" s="34"/>
      <c r="F1279" s="31"/>
      <c r="H1279" s="31"/>
      <c r="J1279" s="31"/>
      <c r="K1279" s="31"/>
      <c r="L1279" s="31"/>
      <c r="M1279" s="31"/>
    </row>
    <row r="1280" spans="1:13" customFormat="1" ht="12.6" x14ac:dyDescent="0.25">
      <c r="A1280" s="151"/>
      <c r="C1280" s="34"/>
      <c r="F1280" s="31"/>
      <c r="H1280" s="31"/>
      <c r="J1280" s="31"/>
      <c r="K1280" s="31"/>
      <c r="L1280" s="31"/>
      <c r="M1280" s="31"/>
    </row>
    <row r="1281" spans="1:13" customFormat="1" ht="12.6" x14ac:dyDescent="0.25">
      <c r="A1281" s="151"/>
      <c r="C1281" s="34"/>
      <c r="F1281" s="31"/>
      <c r="H1281" s="31"/>
      <c r="J1281" s="31"/>
      <c r="K1281" s="31"/>
      <c r="L1281" s="31"/>
      <c r="M1281" s="31"/>
    </row>
    <row r="1282" spans="1:13" customFormat="1" ht="12.6" x14ac:dyDescent="0.25">
      <c r="A1282" s="151"/>
      <c r="C1282" s="34"/>
      <c r="F1282" s="31"/>
      <c r="H1282" s="31"/>
      <c r="J1282" s="31"/>
      <c r="K1282" s="31"/>
      <c r="L1282" s="31"/>
      <c r="M1282" s="31"/>
    </row>
    <row r="1283" spans="1:13" customFormat="1" ht="12.6" x14ac:dyDescent="0.25">
      <c r="A1283" s="151"/>
      <c r="C1283" s="34"/>
      <c r="F1283" s="31"/>
      <c r="H1283" s="31"/>
      <c r="J1283" s="31"/>
      <c r="K1283" s="31"/>
      <c r="L1283" s="31"/>
      <c r="M1283" s="31"/>
    </row>
    <row r="1284" spans="1:13" customFormat="1" ht="12.6" x14ac:dyDescent="0.25">
      <c r="A1284" s="151"/>
      <c r="C1284" s="34"/>
      <c r="F1284" s="31"/>
      <c r="H1284" s="31"/>
      <c r="J1284" s="31"/>
      <c r="K1284" s="31"/>
      <c r="L1284" s="31"/>
      <c r="M1284" s="31"/>
    </row>
    <row r="1285" spans="1:13" customFormat="1" ht="12.6" x14ac:dyDescent="0.25">
      <c r="A1285" s="151"/>
      <c r="C1285" s="34"/>
      <c r="F1285" s="31"/>
      <c r="H1285" s="31"/>
      <c r="J1285" s="31"/>
      <c r="K1285" s="31"/>
      <c r="L1285" s="31"/>
      <c r="M1285" s="31"/>
    </row>
    <row r="1286" spans="1:13" customFormat="1" ht="12.6" x14ac:dyDescent="0.25">
      <c r="A1286" s="151"/>
      <c r="C1286" s="34"/>
      <c r="F1286" s="31"/>
      <c r="H1286" s="31"/>
      <c r="J1286" s="31"/>
      <c r="K1286" s="31"/>
      <c r="L1286" s="31"/>
      <c r="M1286" s="31"/>
    </row>
    <row r="1287" spans="1:13" customFormat="1" ht="12.6" x14ac:dyDescent="0.25">
      <c r="A1287" s="151"/>
      <c r="C1287" s="34"/>
      <c r="F1287" s="31"/>
      <c r="H1287" s="31"/>
      <c r="J1287" s="31"/>
      <c r="K1287" s="31"/>
      <c r="L1287" s="31"/>
      <c r="M1287" s="31"/>
    </row>
    <row r="1288" spans="1:13" customFormat="1" ht="12.6" x14ac:dyDescent="0.25">
      <c r="A1288" s="151"/>
      <c r="C1288" s="34"/>
      <c r="F1288" s="31"/>
      <c r="H1288" s="31"/>
      <c r="J1288" s="31"/>
      <c r="K1288" s="31"/>
      <c r="L1288" s="31"/>
      <c r="M1288" s="31"/>
    </row>
    <row r="1289" spans="1:13" customFormat="1" ht="12.6" x14ac:dyDescent="0.25">
      <c r="A1289" s="151"/>
      <c r="C1289" s="34"/>
      <c r="F1289" s="31"/>
      <c r="H1289" s="31"/>
      <c r="J1289" s="31"/>
      <c r="K1289" s="31"/>
      <c r="L1289" s="31"/>
      <c r="M1289" s="31"/>
    </row>
    <row r="1290" spans="1:13" customFormat="1" ht="12.6" x14ac:dyDescent="0.25">
      <c r="A1290" s="151"/>
      <c r="C1290" s="34"/>
      <c r="F1290" s="31"/>
      <c r="H1290" s="31"/>
      <c r="J1290" s="31"/>
      <c r="K1290" s="31"/>
      <c r="L1290" s="31"/>
      <c r="M1290" s="31"/>
    </row>
    <row r="1291" spans="1:13" customFormat="1" ht="12.6" x14ac:dyDescent="0.25">
      <c r="A1291" s="151"/>
      <c r="C1291" s="34"/>
      <c r="F1291" s="31"/>
      <c r="H1291" s="31"/>
      <c r="J1291" s="31"/>
      <c r="K1291" s="31"/>
      <c r="L1291" s="31"/>
      <c r="M1291" s="31"/>
    </row>
    <row r="1292" spans="1:13" customFormat="1" ht="12.6" x14ac:dyDescent="0.25">
      <c r="A1292" s="151"/>
      <c r="C1292" s="34"/>
      <c r="F1292" s="31"/>
      <c r="H1292" s="31"/>
      <c r="J1292" s="31"/>
      <c r="K1292" s="31"/>
      <c r="L1292" s="31"/>
      <c r="M1292" s="31"/>
    </row>
    <row r="1293" spans="1:13" customFormat="1" ht="12.6" x14ac:dyDescent="0.25">
      <c r="A1293" s="151"/>
      <c r="C1293" s="34"/>
      <c r="F1293" s="31"/>
      <c r="H1293" s="31"/>
      <c r="J1293" s="31"/>
      <c r="K1293" s="31"/>
      <c r="L1293" s="31"/>
      <c r="M1293" s="31"/>
    </row>
    <row r="1294" spans="1:13" customFormat="1" ht="12.6" x14ac:dyDescent="0.25">
      <c r="A1294" s="151"/>
      <c r="C1294" s="34"/>
      <c r="F1294" s="31"/>
      <c r="H1294" s="31"/>
      <c r="J1294" s="31"/>
      <c r="K1294" s="31"/>
      <c r="L1294" s="31"/>
      <c r="M1294" s="31"/>
    </row>
    <row r="1295" spans="1:13" customFormat="1" ht="12.6" x14ac:dyDescent="0.25">
      <c r="A1295" s="151"/>
      <c r="C1295" s="34"/>
      <c r="F1295" s="31"/>
      <c r="H1295" s="31"/>
      <c r="J1295" s="31"/>
      <c r="K1295" s="31"/>
      <c r="L1295" s="31"/>
      <c r="M1295" s="31"/>
    </row>
    <row r="1296" spans="1:13" customFormat="1" ht="12.6" x14ac:dyDescent="0.25">
      <c r="A1296" s="151"/>
      <c r="C1296" s="34"/>
      <c r="F1296" s="31"/>
      <c r="H1296" s="31"/>
      <c r="J1296" s="31"/>
      <c r="K1296" s="31"/>
      <c r="L1296" s="31"/>
      <c r="M1296" s="31"/>
    </row>
    <row r="1297" spans="1:13" customFormat="1" ht="12.6" x14ac:dyDescent="0.25">
      <c r="A1297" s="151"/>
      <c r="C1297" s="34"/>
      <c r="F1297" s="31"/>
      <c r="H1297" s="31"/>
      <c r="J1297" s="31"/>
      <c r="K1297" s="31"/>
      <c r="L1297" s="31"/>
      <c r="M1297" s="31"/>
    </row>
    <row r="1298" spans="1:13" customFormat="1" ht="12.6" x14ac:dyDescent="0.25">
      <c r="A1298" s="151"/>
      <c r="C1298" s="34"/>
      <c r="F1298" s="31"/>
      <c r="H1298" s="31"/>
      <c r="J1298" s="31"/>
      <c r="K1298" s="31"/>
      <c r="L1298" s="31"/>
      <c r="M1298" s="31"/>
    </row>
    <row r="1299" spans="1:13" customFormat="1" ht="12.6" x14ac:dyDescent="0.25">
      <c r="A1299" s="151"/>
      <c r="C1299" s="34"/>
      <c r="F1299" s="31"/>
      <c r="H1299" s="31"/>
      <c r="J1299" s="31"/>
      <c r="K1299" s="31"/>
      <c r="L1299" s="31"/>
      <c r="M1299" s="31"/>
    </row>
    <row r="1300" spans="1:13" customFormat="1" ht="12.6" x14ac:dyDescent="0.25">
      <c r="A1300" s="151"/>
      <c r="C1300" s="34"/>
      <c r="F1300" s="31"/>
      <c r="H1300" s="31"/>
      <c r="J1300" s="31"/>
      <c r="K1300" s="31"/>
      <c r="L1300" s="31"/>
      <c r="M1300" s="31"/>
    </row>
    <row r="1301" spans="1:13" customFormat="1" ht="12.6" x14ac:dyDescent="0.25">
      <c r="A1301" s="151"/>
      <c r="C1301" s="34"/>
      <c r="F1301" s="31"/>
      <c r="H1301" s="31"/>
      <c r="J1301" s="31"/>
      <c r="K1301" s="31"/>
      <c r="L1301" s="31"/>
      <c r="M1301" s="31"/>
    </row>
    <row r="1302" spans="1:13" customFormat="1" ht="12.6" x14ac:dyDescent="0.25">
      <c r="A1302" s="151"/>
      <c r="C1302" s="34"/>
      <c r="F1302" s="31"/>
      <c r="H1302" s="31"/>
      <c r="J1302" s="31"/>
      <c r="K1302" s="31"/>
      <c r="L1302" s="31"/>
      <c r="M1302" s="31"/>
    </row>
    <row r="1303" spans="1:13" customFormat="1" ht="12.6" x14ac:dyDescent="0.25">
      <c r="A1303" s="151"/>
      <c r="C1303" s="34"/>
      <c r="F1303" s="31"/>
      <c r="H1303" s="31"/>
      <c r="J1303" s="31"/>
      <c r="K1303" s="31"/>
      <c r="L1303" s="31"/>
      <c r="M1303" s="31"/>
    </row>
    <row r="1304" spans="1:13" customFormat="1" ht="12.6" x14ac:dyDescent="0.25">
      <c r="A1304" s="151"/>
      <c r="C1304" s="34"/>
      <c r="F1304" s="31"/>
      <c r="H1304" s="31"/>
      <c r="J1304" s="31"/>
      <c r="K1304" s="31"/>
      <c r="L1304" s="31"/>
      <c r="M1304" s="31"/>
    </row>
    <row r="1305" spans="1:13" customFormat="1" ht="12.6" x14ac:dyDescent="0.25">
      <c r="A1305" s="151"/>
      <c r="C1305" s="34"/>
      <c r="F1305" s="31"/>
      <c r="H1305" s="31"/>
      <c r="J1305" s="31"/>
      <c r="K1305" s="31"/>
      <c r="L1305" s="31"/>
      <c r="M1305" s="31"/>
    </row>
    <row r="1306" spans="1:13" customFormat="1" ht="12.6" x14ac:dyDescent="0.25">
      <c r="A1306" s="151"/>
      <c r="C1306" s="34"/>
      <c r="F1306" s="31"/>
      <c r="H1306" s="31"/>
      <c r="J1306" s="31"/>
      <c r="K1306" s="31"/>
      <c r="L1306" s="31"/>
      <c r="M1306" s="31"/>
    </row>
    <row r="1307" spans="1:13" customFormat="1" ht="12.6" x14ac:dyDescent="0.25">
      <c r="A1307" s="151"/>
      <c r="C1307" s="34"/>
      <c r="F1307" s="31"/>
      <c r="H1307" s="31"/>
      <c r="J1307" s="31"/>
      <c r="K1307" s="31"/>
      <c r="L1307" s="31"/>
      <c r="M1307" s="31"/>
    </row>
    <row r="1308" spans="1:13" customFormat="1" ht="12.6" x14ac:dyDescent="0.25">
      <c r="A1308" s="151"/>
      <c r="C1308" s="34"/>
      <c r="F1308" s="31"/>
      <c r="H1308" s="31"/>
      <c r="J1308" s="31"/>
      <c r="K1308" s="31"/>
      <c r="L1308" s="31"/>
      <c r="M1308" s="31"/>
    </row>
    <row r="1309" spans="1:13" customFormat="1" ht="12.6" x14ac:dyDescent="0.25">
      <c r="A1309" s="151"/>
      <c r="C1309" s="34"/>
      <c r="F1309" s="31"/>
      <c r="H1309" s="31"/>
      <c r="J1309" s="31"/>
      <c r="K1309" s="31"/>
      <c r="L1309" s="31"/>
      <c r="M1309" s="31"/>
    </row>
    <row r="1310" spans="1:13" customFormat="1" ht="12.6" x14ac:dyDescent="0.25">
      <c r="A1310" s="151"/>
      <c r="C1310" s="34"/>
      <c r="F1310" s="31"/>
      <c r="H1310" s="31"/>
      <c r="J1310" s="31"/>
      <c r="K1310" s="31"/>
      <c r="L1310" s="31"/>
      <c r="M1310" s="31"/>
    </row>
    <row r="1311" spans="1:13" customFormat="1" ht="12.6" x14ac:dyDescent="0.25">
      <c r="A1311" s="151"/>
      <c r="C1311" s="34"/>
      <c r="F1311" s="31"/>
      <c r="H1311" s="31"/>
      <c r="J1311" s="31"/>
      <c r="K1311" s="31"/>
      <c r="L1311" s="31"/>
      <c r="M1311" s="31"/>
    </row>
    <row r="1312" spans="1:13" customFormat="1" ht="12.6" x14ac:dyDescent="0.25">
      <c r="A1312" s="151"/>
      <c r="C1312" s="34"/>
      <c r="F1312" s="31"/>
      <c r="H1312" s="31"/>
      <c r="J1312" s="31"/>
      <c r="K1312" s="31"/>
      <c r="L1312" s="31"/>
      <c r="M1312" s="31"/>
    </row>
    <row r="1313" spans="1:13" customFormat="1" ht="12.6" x14ac:dyDescent="0.25">
      <c r="A1313" s="151"/>
      <c r="C1313" s="34"/>
      <c r="F1313" s="31"/>
      <c r="H1313" s="31"/>
      <c r="J1313" s="31"/>
      <c r="K1313" s="31"/>
      <c r="L1313" s="31"/>
      <c r="M1313" s="31"/>
    </row>
    <row r="1314" spans="1:13" customFormat="1" ht="12.6" x14ac:dyDescent="0.25">
      <c r="A1314" s="151"/>
      <c r="C1314" s="34"/>
      <c r="F1314" s="31"/>
      <c r="H1314" s="31"/>
      <c r="J1314" s="31"/>
      <c r="K1314" s="31"/>
      <c r="L1314" s="31"/>
      <c r="M1314" s="31"/>
    </row>
    <row r="1315" spans="1:13" customFormat="1" ht="12.6" x14ac:dyDescent="0.25">
      <c r="A1315" s="151"/>
      <c r="C1315" s="34"/>
      <c r="F1315" s="31"/>
      <c r="H1315" s="31"/>
      <c r="J1315" s="31"/>
      <c r="K1315" s="31"/>
      <c r="L1315" s="31"/>
      <c r="M1315" s="31"/>
    </row>
    <row r="1316" spans="1:13" customFormat="1" ht="12.6" x14ac:dyDescent="0.25">
      <c r="A1316" s="151"/>
      <c r="C1316" s="34"/>
      <c r="F1316" s="31"/>
      <c r="H1316" s="31"/>
      <c r="J1316" s="31"/>
      <c r="K1316" s="31"/>
      <c r="L1316" s="31"/>
      <c r="M1316" s="31"/>
    </row>
    <row r="1317" spans="1:13" customFormat="1" ht="12.6" x14ac:dyDescent="0.25">
      <c r="A1317" s="151"/>
      <c r="C1317" s="34"/>
      <c r="F1317" s="31"/>
      <c r="H1317" s="31"/>
      <c r="J1317" s="31"/>
      <c r="K1317" s="31"/>
      <c r="L1317" s="31"/>
      <c r="M1317" s="31"/>
    </row>
    <row r="1318" spans="1:13" customFormat="1" ht="12.6" x14ac:dyDescent="0.25">
      <c r="A1318" s="151"/>
      <c r="C1318" s="34"/>
      <c r="F1318" s="31"/>
      <c r="H1318" s="31"/>
      <c r="J1318" s="31"/>
      <c r="K1318" s="31"/>
      <c r="L1318" s="31"/>
      <c r="M1318" s="31"/>
    </row>
    <row r="1319" spans="1:13" customFormat="1" ht="12.6" x14ac:dyDescent="0.25">
      <c r="A1319" s="151"/>
      <c r="C1319" s="34"/>
      <c r="F1319" s="31"/>
      <c r="H1319" s="31"/>
      <c r="J1319" s="31"/>
      <c r="K1319" s="31"/>
      <c r="L1319" s="31"/>
      <c r="M1319" s="31"/>
    </row>
    <row r="1320" spans="1:13" customFormat="1" ht="12.6" x14ac:dyDescent="0.25">
      <c r="A1320" s="151"/>
      <c r="C1320" s="34"/>
      <c r="F1320" s="31"/>
      <c r="H1320" s="31"/>
      <c r="J1320" s="31"/>
      <c r="K1320" s="31"/>
      <c r="L1320" s="31"/>
      <c r="M1320" s="31"/>
    </row>
    <row r="1321" spans="1:13" customFormat="1" ht="12.6" x14ac:dyDescent="0.25">
      <c r="A1321" s="151"/>
      <c r="C1321" s="34"/>
      <c r="F1321" s="31"/>
      <c r="H1321" s="31"/>
      <c r="J1321" s="31"/>
      <c r="K1321" s="31"/>
      <c r="L1321" s="31"/>
      <c r="M1321" s="31"/>
    </row>
    <row r="1322" spans="1:13" customFormat="1" ht="12.6" x14ac:dyDescent="0.25">
      <c r="A1322" s="151"/>
      <c r="C1322" s="34"/>
      <c r="F1322" s="31"/>
      <c r="H1322" s="31"/>
      <c r="J1322" s="31"/>
      <c r="K1322" s="31"/>
      <c r="L1322" s="31"/>
      <c r="M1322" s="31"/>
    </row>
    <row r="1323" spans="1:13" customFormat="1" ht="12.6" x14ac:dyDescent="0.25">
      <c r="A1323" s="151"/>
      <c r="C1323" s="34"/>
      <c r="F1323" s="31"/>
      <c r="H1323" s="31"/>
      <c r="J1323" s="31"/>
      <c r="K1323" s="31"/>
      <c r="L1323" s="31"/>
      <c r="M1323" s="31"/>
    </row>
    <row r="1324" spans="1:13" customFormat="1" ht="12.6" x14ac:dyDescent="0.25">
      <c r="A1324" s="151"/>
      <c r="C1324" s="34"/>
      <c r="F1324" s="31"/>
      <c r="H1324" s="31"/>
      <c r="J1324" s="31"/>
      <c r="K1324" s="31"/>
      <c r="L1324" s="31"/>
      <c r="M1324" s="31"/>
    </row>
    <row r="1325" spans="1:13" customFormat="1" ht="12.6" x14ac:dyDescent="0.25">
      <c r="A1325" s="151"/>
      <c r="C1325" s="34"/>
      <c r="F1325" s="31"/>
      <c r="H1325" s="31"/>
      <c r="J1325" s="31"/>
      <c r="K1325" s="31"/>
      <c r="L1325" s="31"/>
      <c r="M1325" s="31"/>
    </row>
    <row r="1326" spans="1:13" customFormat="1" ht="12.6" x14ac:dyDescent="0.25">
      <c r="A1326" s="151"/>
      <c r="C1326" s="34"/>
      <c r="F1326" s="31"/>
      <c r="H1326" s="31"/>
      <c r="J1326" s="31"/>
      <c r="K1326" s="31"/>
      <c r="L1326" s="31"/>
      <c r="M1326" s="31"/>
    </row>
    <row r="1327" spans="1:13" customFormat="1" ht="12.6" x14ac:dyDescent="0.25">
      <c r="A1327" s="151"/>
      <c r="C1327" s="34"/>
      <c r="F1327" s="31"/>
      <c r="H1327" s="31"/>
      <c r="J1327" s="31"/>
      <c r="K1327" s="31"/>
      <c r="L1327" s="31"/>
      <c r="M1327" s="31"/>
    </row>
    <row r="1328" spans="1:13" customFormat="1" ht="12.6" x14ac:dyDescent="0.25">
      <c r="A1328" s="151"/>
      <c r="C1328" s="34"/>
      <c r="F1328" s="31"/>
      <c r="H1328" s="31"/>
      <c r="J1328" s="31"/>
      <c r="K1328" s="31"/>
      <c r="L1328" s="31"/>
      <c r="M1328" s="31"/>
    </row>
    <row r="1329" spans="1:13" customFormat="1" ht="12.6" x14ac:dyDescent="0.25">
      <c r="A1329" s="151"/>
      <c r="C1329" s="34"/>
      <c r="F1329" s="31"/>
      <c r="H1329" s="31"/>
      <c r="J1329" s="31"/>
      <c r="K1329" s="31"/>
      <c r="L1329" s="31"/>
      <c r="M1329" s="31"/>
    </row>
    <row r="1330" spans="1:13" customFormat="1" ht="12.6" x14ac:dyDescent="0.25">
      <c r="A1330" s="151"/>
      <c r="C1330" s="34"/>
      <c r="F1330" s="31"/>
      <c r="H1330" s="31"/>
      <c r="J1330" s="31"/>
      <c r="K1330" s="31"/>
      <c r="L1330" s="31"/>
      <c r="M1330" s="31"/>
    </row>
    <row r="1331" spans="1:13" customFormat="1" ht="12.6" x14ac:dyDescent="0.25">
      <c r="A1331" s="151"/>
      <c r="C1331" s="34"/>
      <c r="F1331" s="31"/>
      <c r="H1331" s="31"/>
      <c r="J1331" s="31"/>
      <c r="K1331" s="31"/>
      <c r="L1331" s="31"/>
      <c r="M1331" s="31"/>
    </row>
    <row r="1332" spans="1:13" customFormat="1" ht="12.6" x14ac:dyDescent="0.25">
      <c r="A1332" s="151"/>
      <c r="C1332" s="34"/>
      <c r="F1332" s="31"/>
      <c r="H1332" s="31"/>
      <c r="J1332" s="31"/>
      <c r="K1332" s="31"/>
      <c r="L1332" s="31"/>
      <c r="M1332" s="31"/>
    </row>
    <row r="1333" spans="1:13" customFormat="1" ht="12.6" x14ac:dyDescent="0.25">
      <c r="A1333" s="151"/>
      <c r="C1333" s="34"/>
      <c r="F1333" s="31"/>
      <c r="H1333" s="31"/>
      <c r="J1333" s="31"/>
      <c r="K1333" s="31"/>
      <c r="L1333" s="31"/>
      <c r="M1333" s="31"/>
    </row>
    <row r="1334" spans="1:13" customFormat="1" ht="12.6" x14ac:dyDescent="0.25">
      <c r="A1334" s="151"/>
      <c r="C1334" s="34"/>
      <c r="F1334" s="31"/>
      <c r="H1334" s="31"/>
      <c r="J1334" s="31"/>
      <c r="K1334" s="31"/>
      <c r="L1334" s="31"/>
      <c r="M1334" s="31"/>
    </row>
    <row r="1335" spans="1:13" customFormat="1" ht="12.6" x14ac:dyDescent="0.25">
      <c r="A1335" s="151"/>
      <c r="C1335" s="34"/>
      <c r="F1335" s="31"/>
      <c r="H1335" s="31"/>
      <c r="J1335" s="31"/>
      <c r="K1335" s="31"/>
      <c r="L1335" s="31"/>
      <c r="M1335" s="31"/>
    </row>
    <row r="1336" spans="1:13" customFormat="1" ht="12.6" x14ac:dyDescent="0.25">
      <c r="A1336" s="151"/>
      <c r="C1336" s="34"/>
      <c r="F1336" s="31"/>
      <c r="H1336" s="31"/>
      <c r="J1336" s="31"/>
      <c r="K1336" s="31"/>
      <c r="L1336" s="31"/>
      <c r="M1336" s="31"/>
    </row>
    <row r="1337" spans="1:13" customFormat="1" ht="12.6" x14ac:dyDescent="0.25">
      <c r="A1337" s="151"/>
      <c r="C1337" s="34"/>
      <c r="F1337" s="31"/>
      <c r="H1337" s="31"/>
      <c r="J1337" s="31"/>
      <c r="K1337" s="31"/>
      <c r="L1337" s="31"/>
      <c r="M1337" s="31"/>
    </row>
    <row r="1338" spans="1:13" customFormat="1" ht="12.6" x14ac:dyDescent="0.25">
      <c r="A1338" s="151"/>
      <c r="C1338" s="34"/>
      <c r="F1338" s="31"/>
      <c r="H1338" s="31"/>
      <c r="J1338" s="31"/>
      <c r="K1338" s="31"/>
      <c r="L1338" s="31"/>
      <c r="M1338" s="31"/>
    </row>
    <row r="1339" spans="1:13" customFormat="1" ht="12.6" x14ac:dyDescent="0.25">
      <c r="A1339" s="151"/>
      <c r="C1339" s="34"/>
      <c r="F1339" s="31"/>
      <c r="H1339" s="31"/>
      <c r="J1339" s="31"/>
      <c r="K1339" s="31"/>
      <c r="L1339" s="31"/>
      <c r="M1339" s="31"/>
    </row>
    <row r="1340" spans="1:13" customFormat="1" ht="12.6" x14ac:dyDescent="0.25">
      <c r="A1340" s="151"/>
      <c r="C1340" s="34"/>
      <c r="F1340" s="31"/>
      <c r="H1340" s="31"/>
      <c r="J1340" s="31"/>
      <c r="K1340" s="31"/>
      <c r="L1340" s="31"/>
      <c r="M1340" s="31"/>
    </row>
    <row r="1341" spans="1:13" customFormat="1" ht="12.6" x14ac:dyDescent="0.25">
      <c r="A1341" s="151"/>
      <c r="C1341" s="34"/>
      <c r="F1341" s="31"/>
      <c r="H1341" s="31"/>
      <c r="J1341" s="31"/>
      <c r="K1341" s="31"/>
      <c r="L1341" s="31"/>
      <c r="M1341" s="31"/>
    </row>
    <row r="1342" spans="1:13" customFormat="1" ht="12.6" x14ac:dyDescent="0.25">
      <c r="A1342" s="151"/>
      <c r="C1342" s="34"/>
      <c r="F1342" s="31"/>
      <c r="H1342" s="31"/>
      <c r="J1342" s="31"/>
      <c r="K1342" s="31"/>
      <c r="L1342" s="31"/>
      <c r="M1342" s="31"/>
    </row>
    <row r="1343" spans="1:13" customFormat="1" ht="12.6" x14ac:dyDescent="0.25">
      <c r="A1343" s="151"/>
      <c r="C1343" s="34"/>
      <c r="F1343" s="31"/>
      <c r="H1343" s="31"/>
      <c r="J1343" s="31"/>
      <c r="K1343" s="31"/>
      <c r="L1343" s="31"/>
      <c r="M1343" s="31"/>
    </row>
    <row r="1344" spans="1:13" customFormat="1" ht="12.6" x14ac:dyDescent="0.25">
      <c r="A1344" s="151"/>
      <c r="C1344" s="34"/>
      <c r="F1344" s="31"/>
      <c r="H1344" s="31"/>
      <c r="J1344" s="31"/>
      <c r="K1344" s="31"/>
      <c r="L1344" s="31"/>
      <c r="M1344" s="31"/>
    </row>
    <row r="1345" spans="1:13" customFormat="1" ht="12.6" x14ac:dyDescent="0.25">
      <c r="A1345" s="151"/>
      <c r="C1345" s="34"/>
      <c r="F1345" s="31"/>
      <c r="H1345" s="31"/>
      <c r="J1345" s="31"/>
      <c r="K1345" s="31"/>
      <c r="L1345" s="31"/>
      <c r="M1345" s="31"/>
    </row>
    <row r="1346" spans="1:13" customFormat="1" ht="12.6" x14ac:dyDescent="0.25">
      <c r="A1346" s="151"/>
      <c r="C1346" s="34"/>
      <c r="F1346" s="31"/>
      <c r="H1346" s="31"/>
      <c r="J1346" s="31"/>
      <c r="K1346" s="31"/>
      <c r="L1346" s="31"/>
      <c r="M1346" s="31"/>
    </row>
    <row r="1347" spans="1:13" customFormat="1" ht="12.6" x14ac:dyDescent="0.25">
      <c r="A1347" s="151"/>
      <c r="C1347" s="34"/>
      <c r="F1347" s="31"/>
      <c r="H1347" s="31"/>
      <c r="J1347" s="31"/>
      <c r="K1347" s="31"/>
      <c r="L1347" s="31"/>
      <c r="M1347" s="31"/>
    </row>
    <row r="1348" spans="1:13" customFormat="1" ht="12.6" x14ac:dyDescent="0.25">
      <c r="A1348" s="151"/>
      <c r="C1348" s="34"/>
      <c r="F1348" s="31"/>
      <c r="H1348" s="31"/>
      <c r="J1348" s="31"/>
      <c r="K1348" s="31"/>
      <c r="L1348" s="31"/>
      <c r="M1348" s="31"/>
    </row>
    <row r="1349" spans="1:13" customFormat="1" ht="12.6" x14ac:dyDescent="0.25">
      <c r="A1349" s="151"/>
      <c r="C1349" s="34"/>
      <c r="F1349" s="31"/>
      <c r="H1349" s="31"/>
      <c r="J1349" s="31"/>
      <c r="K1349" s="31"/>
      <c r="L1349" s="31"/>
      <c r="M1349" s="31"/>
    </row>
    <row r="1350" spans="1:13" customFormat="1" ht="12.6" x14ac:dyDescent="0.25">
      <c r="A1350" s="151"/>
      <c r="C1350" s="34"/>
      <c r="F1350" s="31"/>
      <c r="H1350" s="31"/>
      <c r="J1350" s="31"/>
      <c r="K1350" s="31"/>
      <c r="L1350" s="31"/>
      <c r="M1350" s="31"/>
    </row>
    <row r="1351" spans="1:13" customFormat="1" ht="12.6" x14ac:dyDescent="0.25">
      <c r="A1351" s="151"/>
      <c r="C1351" s="34"/>
      <c r="F1351" s="31"/>
      <c r="H1351" s="31"/>
      <c r="J1351" s="31"/>
      <c r="K1351" s="31"/>
      <c r="L1351" s="31"/>
      <c r="M1351" s="31"/>
    </row>
    <row r="1352" spans="1:13" customFormat="1" ht="12.6" x14ac:dyDescent="0.25">
      <c r="A1352" s="151"/>
      <c r="C1352" s="34"/>
      <c r="F1352" s="31"/>
      <c r="H1352" s="31"/>
      <c r="J1352" s="31"/>
      <c r="K1352" s="31"/>
      <c r="L1352" s="31"/>
      <c r="M1352" s="31"/>
    </row>
    <row r="1353" spans="1:13" customFormat="1" ht="12.6" x14ac:dyDescent="0.25">
      <c r="A1353" s="151"/>
      <c r="C1353" s="34"/>
      <c r="F1353" s="31"/>
      <c r="H1353" s="31"/>
      <c r="J1353" s="31"/>
      <c r="K1353" s="31"/>
      <c r="L1353" s="31"/>
      <c r="M1353" s="31"/>
    </row>
    <row r="1354" spans="1:13" customFormat="1" ht="12.6" x14ac:dyDescent="0.25">
      <c r="A1354" s="151"/>
      <c r="C1354" s="34"/>
      <c r="F1354" s="31"/>
      <c r="H1354" s="31"/>
      <c r="J1354" s="31"/>
      <c r="K1354" s="31"/>
      <c r="L1354" s="31"/>
      <c r="M1354" s="31"/>
    </row>
    <row r="1355" spans="1:13" customFormat="1" ht="12.6" x14ac:dyDescent="0.25">
      <c r="A1355" s="151"/>
      <c r="C1355" s="34"/>
      <c r="F1355" s="31"/>
      <c r="H1355" s="31"/>
      <c r="J1355" s="31"/>
      <c r="K1355" s="31"/>
      <c r="L1355" s="31"/>
      <c r="M1355" s="31"/>
    </row>
    <row r="1356" spans="1:13" customFormat="1" ht="12.6" x14ac:dyDescent="0.25">
      <c r="A1356" s="151"/>
      <c r="C1356" s="34"/>
      <c r="F1356" s="31"/>
      <c r="H1356" s="31"/>
      <c r="J1356" s="31"/>
      <c r="K1356" s="31"/>
      <c r="L1356" s="31"/>
      <c r="M1356" s="31"/>
    </row>
    <row r="1357" spans="1:13" customFormat="1" ht="12.6" x14ac:dyDescent="0.25">
      <c r="A1357" s="151"/>
      <c r="C1357" s="34"/>
      <c r="F1357" s="31"/>
      <c r="H1357" s="31"/>
      <c r="J1357" s="31"/>
      <c r="K1357" s="31"/>
      <c r="L1357" s="31"/>
      <c r="M1357" s="31"/>
    </row>
    <row r="1358" spans="1:13" customFormat="1" ht="12.6" x14ac:dyDescent="0.25">
      <c r="A1358" s="151"/>
      <c r="C1358" s="34"/>
      <c r="F1358" s="31"/>
      <c r="H1358" s="31"/>
      <c r="J1358" s="31"/>
      <c r="K1358" s="31"/>
      <c r="L1358" s="31"/>
      <c r="M1358" s="31"/>
    </row>
    <row r="1359" spans="1:13" customFormat="1" ht="12.6" x14ac:dyDescent="0.25">
      <c r="A1359" s="151"/>
      <c r="C1359" s="34"/>
      <c r="F1359" s="31"/>
      <c r="H1359" s="31"/>
      <c r="J1359" s="31"/>
      <c r="K1359" s="31"/>
      <c r="L1359" s="31"/>
      <c r="M1359" s="31"/>
    </row>
    <row r="1360" spans="1:13" customFormat="1" ht="12.6" x14ac:dyDescent="0.25">
      <c r="A1360" s="151"/>
      <c r="C1360" s="34"/>
      <c r="F1360" s="31"/>
      <c r="H1360" s="31"/>
      <c r="J1360" s="31"/>
      <c r="K1360" s="31"/>
      <c r="L1360" s="31"/>
      <c r="M1360" s="31"/>
    </row>
    <row r="1361" spans="1:13" customFormat="1" ht="12.6" x14ac:dyDescent="0.25">
      <c r="A1361" s="151"/>
      <c r="C1361" s="34"/>
      <c r="F1361" s="31"/>
      <c r="H1361" s="31"/>
      <c r="J1361" s="31"/>
      <c r="K1361" s="31"/>
      <c r="L1361" s="31"/>
      <c r="M1361" s="31"/>
    </row>
    <row r="1362" spans="1:13" customFormat="1" ht="12.6" x14ac:dyDescent="0.25">
      <c r="A1362" s="151"/>
      <c r="C1362" s="34"/>
      <c r="F1362" s="31"/>
      <c r="H1362" s="31"/>
      <c r="J1362" s="31"/>
      <c r="K1362" s="31"/>
      <c r="L1362" s="31"/>
      <c r="M1362" s="31"/>
    </row>
    <row r="1363" spans="1:13" customFormat="1" ht="12.6" x14ac:dyDescent="0.25">
      <c r="A1363" s="151"/>
      <c r="C1363" s="34"/>
      <c r="F1363" s="31"/>
      <c r="H1363" s="31"/>
      <c r="J1363" s="31"/>
      <c r="K1363" s="31"/>
      <c r="L1363" s="31"/>
      <c r="M1363" s="31"/>
    </row>
    <row r="1364" spans="1:13" customFormat="1" ht="12.6" x14ac:dyDescent="0.25">
      <c r="A1364" s="151"/>
      <c r="C1364" s="34"/>
      <c r="F1364" s="31"/>
      <c r="H1364" s="31"/>
      <c r="J1364" s="31"/>
      <c r="K1364" s="31"/>
      <c r="L1364" s="31"/>
      <c r="M1364" s="31"/>
    </row>
    <row r="1365" spans="1:13" customFormat="1" ht="12.6" x14ac:dyDescent="0.25">
      <c r="A1365" s="151"/>
      <c r="C1365" s="34"/>
      <c r="F1365" s="31"/>
      <c r="H1365" s="31"/>
      <c r="J1365" s="31"/>
      <c r="K1365" s="31"/>
      <c r="L1365" s="31"/>
      <c r="M1365" s="31"/>
    </row>
    <row r="1366" spans="1:13" customFormat="1" ht="12.6" x14ac:dyDescent="0.25">
      <c r="A1366" s="151"/>
      <c r="C1366" s="34"/>
      <c r="F1366" s="31"/>
      <c r="H1366" s="31"/>
      <c r="J1366" s="31"/>
      <c r="K1366" s="31"/>
      <c r="L1366" s="31"/>
      <c r="M1366" s="31"/>
    </row>
    <row r="1367" spans="1:13" customFormat="1" ht="12.6" x14ac:dyDescent="0.25">
      <c r="A1367" s="151"/>
      <c r="C1367" s="34"/>
      <c r="F1367" s="31"/>
      <c r="H1367" s="31"/>
      <c r="J1367" s="31"/>
      <c r="K1367" s="31"/>
      <c r="L1367" s="31"/>
      <c r="M1367" s="31"/>
    </row>
    <row r="1368" spans="1:13" customFormat="1" ht="12.6" x14ac:dyDescent="0.25">
      <c r="A1368" s="151"/>
      <c r="C1368" s="34"/>
      <c r="F1368" s="31"/>
      <c r="H1368" s="31"/>
      <c r="J1368" s="31"/>
      <c r="K1368" s="31"/>
      <c r="L1368" s="31"/>
      <c r="M1368" s="31"/>
    </row>
    <row r="1369" spans="1:13" customFormat="1" ht="12.6" x14ac:dyDescent="0.25">
      <c r="A1369" s="151"/>
      <c r="C1369" s="34"/>
      <c r="F1369" s="31"/>
      <c r="H1369" s="31"/>
      <c r="J1369" s="31"/>
      <c r="K1369" s="31"/>
      <c r="L1369" s="31"/>
      <c r="M1369" s="31"/>
    </row>
    <row r="1370" spans="1:13" customFormat="1" ht="12.6" x14ac:dyDescent="0.25">
      <c r="A1370" s="151"/>
      <c r="C1370" s="34"/>
      <c r="F1370" s="31"/>
      <c r="H1370" s="31"/>
      <c r="J1370" s="31"/>
      <c r="K1370" s="31"/>
      <c r="L1370" s="31"/>
      <c r="M1370" s="31"/>
    </row>
    <row r="1371" spans="1:13" customFormat="1" ht="12.6" x14ac:dyDescent="0.25">
      <c r="A1371" s="151"/>
      <c r="C1371" s="34"/>
      <c r="F1371" s="31"/>
      <c r="H1371" s="31"/>
      <c r="J1371" s="31"/>
      <c r="K1371" s="31"/>
      <c r="L1371" s="31"/>
      <c r="M1371" s="31"/>
    </row>
    <row r="1372" spans="1:13" customFormat="1" ht="12.6" x14ac:dyDescent="0.25">
      <c r="A1372" s="151"/>
      <c r="C1372" s="34"/>
      <c r="F1372" s="31"/>
      <c r="H1372" s="31"/>
      <c r="J1372" s="31"/>
      <c r="K1372" s="31"/>
      <c r="L1372" s="31"/>
      <c r="M1372" s="31"/>
    </row>
    <row r="1373" spans="1:13" customFormat="1" ht="12.6" x14ac:dyDescent="0.25">
      <c r="A1373" s="151"/>
      <c r="C1373" s="34"/>
      <c r="F1373" s="31"/>
      <c r="H1373" s="31"/>
      <c r="J1373" s="31"/>
      <c r="K1373" s="31"/>
      <c r="L1373" s="31"/>
      <c r="M1373" s="31"/>
    </row>
    <row r="1374" spans="1:13" customFormat="1" ht="12.6" x14ac:dyDescent="0.25">
      <c r="A1374" s="151"/>
      <c r="C1374" s="34"/>
      <c r="F1374" s="31"/>
      <c r="H1374" s="31"/>
      <c r="J1374" s="31"/>
      <c r="K1374" s="31"/>
      <c r="L1374" s="31"/>
      <c r="M1374" s="31"/>
    </row>
    <row r="1375" spans="1:13" customFormat="1" ht="12.6" x14ac:dyDescent="0.25">
      <c r="A1375" s="151"/>
      <c r="C1375" s="34"/>
      <c r="F1375" s="31"/>
      <c r="H1375" s="31"/>
      <c r="J1375" s="31"/>
      <c r="K1375" s="31"/>
      <c r="L1375" s="31"/>
      <c r="M1375" s="31"/>
    </row>
    <row r="1376" spans="1:13" customFormat="1" ht="12.6" x14ac:dyDescent="0.25">
      <c r="A1376" s="151"/>
      <c r="C1376" s="34"/>
      <c r="F1376" s="31"/>
      <c r="H1376" s="31"/>
      <c r="J1376" s="31"/>
      <c r="K1376" s="31"/>
      <c r="L1376" s="31"/>
      <c r="M1376" s="31"/>
    </row>
    <row r="1377" spans="1:13" customFormat="1" ht="12.6" x14ac:dyDescent="0.25">
      <c r="A1377" s="151"/>
      <c r="C1377" s="34"/>
      <c r="F1377" s="31"/>
      <c r="H1377" s="31"/>
      <c r="J1377" s="31"/>
      <c r="K1377" s="31"/>
      <c r="L1377" s="31"/>
      <c r="M1377" s="31"/>
    </row>
    <row r="1378" spans="1:13" customFormat="1" ht="12.6" x14ac:dyDescent="0.25">
      <c r="A1378" s="151"/>
      <c r="C1378" s="34"/>
      <c r="F1378" s="31"/>
      <c r="H1378" s="31"/>
      <c r="J1378" s="31"/>
      <c r="K1378" s="31"/>
      <c r="L1378" s="31"/>
      <c r="M1378" s="31"/>
    </row>
    <row r="1379" spans="1:13" customFormat="1" ht="12.6" x14ac:dyDescent="0.25">
      <c r="A1379" s="151"/>
      <c r="C1379" s="34"/>
      <c r="F1379" s="31"/>
      <c r="H1379" s="31"/>
      <c r="J1379" s="31"/>
      <c r="K1379" s="31"/>
      <c r="L1379" s="31"/>
      <c r="M1379" s="31"/>
    </row>
    <row r="1380" spans="1:13" customFormat="1" ht="12.6" x14ac:dyDescent="0.25">
      <c r="A1380" s="151"/>
      <c r="C1380" s="34"/>
      <c r="F1380" s="31"/>
      <c r="H1380" s="31"/>
      <c r="J1380" s="31"/>
      <c r="K1380" s="31"/>
      <c r="L1380" s="31"/>
      <c r="M1380" s="31"/>
    </row>
    <row r="1381" spans="1:13" customFormat="1" ht="12.6" x14ac:dyDescent="0.25">
      <c r="A1381" s="151"/>
      <c r="C1381" s="34"/>
      <c r="F1381" s="31"/>
      <c r="H1381" s="31"/>
      <c r="J1381" s="31"/>
      <c r="K1381" s="31"/>
      <c r="L1381" s="31"/>
      <c r="M1381" s="31"/>
    </row>
    <row r="1382" spans="1:13" customFormat="1" ht="12.6" x14ac:dyDescent="0.25">
      <c r="A1382" s="151"/>
      <c r="C1382" s="34"/>
      <c r="F1382" s="31"/>
      <c r="H1382" s="31"/>
      <c r="J1382" s="31"/>
      <c r="K1382" s="31"/>
      <c r="L1382" s="31"/>
      <c r="M1382" s="31"/>
    </row>
    <row r="1383" spans="1:13" customFormat="1" ht="12.6" x14ac:dyDescent="0.25">
      <c r="A1383" s="151"/>
      <c r="C1383" s="34"/>
      <c r="F1383" s="31"/>
      <c r="H1383" s="31"/>
      <c r="J1383" s="31"/>
      <c r="K1383" s="31"/>
      <c r="L1383" s="31"/>
      <c r="M1383" s="31"/>
    </row>
    <row r="1384" spans="1:13" customFormat="1" ht="12.6" x14ac:dyDescent="0.25">
      <c r="A1384" s="151"/>
      <c r="C1384" s="34"/>
      <c r="F1384" s="31"/>
      <c r="H1384" s="31"/>
      <c r="J1384" s="31"/>
      <c r="K1384" s="31"/>
      <c r="L1384" s="31"/>
      <c r="M1384" s="31"/>
    </row>
    <row r="1385" spans="1:13" customFormat="1" ht="12.6" x14ac:dyDescent="0.25">
      <c r="A1385" s="151"/>
      <c r="C1385" s="34"/>
      <c r="F1385" s="31"/>
      <c r="H1385" s="31"/>
      <c r="J1385" s="31"/>
      <c r="K1385" s="31"/>
      <c r="L1385" s="31"/>
      <c r="M1385" s="31"/>
    </row>
    <row r="1386" spans="1:13" customFormat="1" ht="12.6" x14ac:dyDescent="0.25">
      <c r="A1386" s="151"/>
      <c r="C1386" s="34"/>
      <c r="F1386" s="31"/>
      <c r="H1386" s="31"/>
      <c r="J1386" s="31"/>
      <c r="K1386" s="31"/>
      <c r="L1386" s="31"/>
      <c r="M1386" s="31"/>
    </row>
    <row r="1387" spans="1:13" customFormat="1" ht="12.6" x14ac:dyDescent="0.25">
      <c r="A1387" s="151"/>
      <c r="C1387" s="34"/>
      <c r="F1387" s="31"/>
      <c r="H1387" s="31"/>
      <c r="J1387" s="31"/>
      <c r="K1387" s="31"/>
      <c r="L1387" s="31"/>
      <c r="M1387" s="31"/>
    </row>
    <row r="1388" spans="1:13" customFormat="1" ht="12.6" x14ac:dyDescent="0.25">
      <c r="A1388" s="151"/>
      <c r="C1388" s="34"/>
      <c r="F1388" s="31"/>
      <c r="H1388" s="31"/>
      <c r="J1388" s="31"/>
      <c r="K1388" s="31"/>
      <c r="L1388" s="31"/>
      <c r="M1388" s="31"/>
    </row>
    <row r="1389" spans="1:13" customFormat="1" ht="12.6" x14ac:dyDescent="0.25">
      <c r="A1389" s="151"/>
      <c r="C1389" s="34"/>
      <c r="F1389" s="31"/>
      <c r="H1389" s="31"/>
      <c r="J1389" s="31"/>
      <c r="K1389" s="31"/>
      <c r="L1389" s="31"/>
      <c r="M1389" s="31"/>
    </row>
    <row r="1390" spans="1:13" customFormat="1" ht="12.6" x14ac:dyDescent="0.25">
      <c r="A1390" s="151"/>
      <c r="C1390" s="34"/>
      <c r="F1390" s="31"/>
      <c r="H1390" s="31"/>
      <c r="J1390" s="31"/>
      <c r="K1390" s="31"/>
      <c r="L1390" s="31"/>
      <c r="M1390" s="31"/>
    </row>
    <row r="1391" spans="1:13" customFormat="1" ht="12.6" x14ac:dyDescent="0.25">
      <c r="A1391" s="151"/>
      <c r="C1391" s="34"/>
      <c r="F1391" s="31"/>
      <c r="H1391" s="31"/>
      <c r="J1391" s="31"/>
      <c r="K1391" s="31"/>
      <c r="L1391" s="31"/>
      <c r="M1391" s="31"/>
    </row>
    <row r="1392" spans="1:13" customFormat="1" ht="12.6" x14ac:dyDescent="0.25">
      <c r="A1392" s="151"/>
      <c r="C1392" s="34"/>
      <c r="F1392" s="31"/>
      <c r="H1392" s="31"/>
      <c r="J1392" s="31"/>
      <c r="K1392" s="31"/>
      <c r="L1392" s="31"/>
      <c r="M1392" s="31"/>
    </row>
    <row r="1393" spans="1:13" customFormat="1" ht="12.6" x14ac:dyDescent="0.25">
      <c r="A1393" s="151"/>
      <c r="C1393" s="34"/>
      <c r="F1393" s="31"/>
      <c r="H1393" s="31"/>
      <c r="J1393" s="31"/>
      <c r="K1393" s="31"/>
      <c r="L1393" s="31"/>
      <c r="M1393" s="31"/>
    </row>
    <row r="1394" spans="1:13" customFormat="1" ht="12.6" x14ac:dyDescent="0.25">
      <c r="A1394" s="151"/>
      <c r="C1394" s="34"/>
      <c r="F1394" s="31"/>
      <c r="H1394" s="31"/>
      <c r="J1394" s="31"/>
      <c r="K1394" s="31"/>
      <c r="L1394" s="31"/>
      <c r="M1394" s="31"/>
    </row>
    <row r="1395" spans="1:13" customFormat="1" ht="12.6" x14ac:dyDescent="0.25">
      <c r="A1395" s="151"/>
      <c r="C1395" s="34"/>
      <c r="F1395" s="31"/>
      <c r="H1395" s="31"/>
      <c r="J1395" s="31"/>
      <c r="K1395" s="31"/>
      <c r="L1395" s="31"/>
      <c r="M1395" s="31"/>
    </row>
    <row r="1396" spans="1:13" customFormat="1" ht="12.6" x14ac:dyDescent="0.25">
      <c r="A1396" s="151"/>
      <c r="C1396" s="34"/>
      <c r="F1396" s="31"/>
      <c r="H1396" s="31"/>
      <c r="J1396" s="31"/>
      <c r="K1396" s="31"/>
      <c r="L1396" s="31"/>
      <c r="M1396" s="31"/>
    </row>
    <row r="1397" spans="1:13" customFormat="1" ht="12.6" x14ac:dyDescent="0.25">
      <c r="A1397" s="151"/>
      <c r="C1397" s="34"/>
      <c r="F1397" s="31"/>
      <c r="H1397" s="31"/>
      <c r="J1397" s="31"/>
      <c r="K1397" s="31"/>
      <c r="L1397" s="31"/>
      <c r="M1397" s="31"/>
    </row>
    <row r="1398" spans="1:13" customFormat="1" ht="12.6" x14ac:dyDescent="0.25">
      <c r="A1398" s="151"/>
      <c r="C1398" s="34"/>
      <c r="F1398" s="31"/>
      <c r="H1398" s="31"/>
      <c r="J1398" s="31"/>
      <c r="K1398" s="31"/>
      <c r="L1398" s="31"/>
      <c r="M1398" s="31"/>
    </row>
    <row r="1399" spans="1:13" customFormat="1" ht="12.6" x14ac:dyDescent="0.25">
      <c r="A1399" s="151"/>
      <c r="C1399" s="34"/>
      <c r="F1399" s="31"/>
      <c r="H1399" s="31"/>
      <c r="J1399" s="31"/>
      <c r="K1399" s="31"/>
      <c r="L1399" s="31"/>
      <c r="M1399" s="31"/>
    </row>
    <row r="1400" spans="1:13" customFormat="1" ht="12.6" x14ac:dyDescent="0.25">
      <c r="A1400" s="151"/>
      <c r="C1400" s="34"/>
      <c r="F1400" s="31"/>
      <c r="H1400" s="31"/>
      <c r="J1400" s="31"/>
      <c r="K1400" s="31"/>
      <c r="L1400" s="31"/>
      <c r="M1400" s="31"/>
    </row>
    <row r="1401" spans="1:13" customFormat="1" ht="12.6" x14ac:dyDescent="0.25">
      <c r="A1401" s="151"/>
      <c r="C1401" s="34"/>
      <c r="F1401" s="31"/>
      <c r="H1401" s="31"/>
      <c r="J1401" s="31"/>
      <c r="K1401" s="31"/>
      <c r="L1401" s="31"/>
      <c r="M1401" s="31"/>
    </row>
    <row r="1402" spans="1:13" customFormat="1" ht="12.6" x14ac:dyDescent="0.25">
      <c r="A1402" s="151"/>
      <c r="C1402" s="34"/>
      <c r="F1402" s="31"/>
      <c r="H1402" s="31"/>
      <c r="J1402" s="31"/>
      <c r="K1402" s="31"/>
      <c r="L1402" s="31"/>
      <c r="M1402" s="31"/>
    </row>
    <row r="1403" spans="1:13" customFormat="1" ht="12.6" x14ac:dyDescent="0.25">
      <c r="A1403" s="151"/>
      <c r="C1403" s="34"/>
      <c r="F1403" s="31"/>
      <c r="H1403" s="31"/>
      <c r="J1403" s="31"/>
      <c r="K1403" s="31"/>
      <c r="L1403" s="31"/>
      <c r="M1403" s="31"/>
    </row>
    <row r="1404" spans="1:13" customFormat="1" ht="12.6" x14ac:dyDescent="0.25">
      <c r="A1404" s="151"/>
      <c r="C1404" s="34"/>
      <c r="F1404" s="31"/>
      <c r="H1404" s="31"/>
      <c r="J1404" s="31"/>
      <c r="K1404" s="31"/>
      <c r="L1404" s="31"/>
      <c r="M1404" s="31"/>
    </row>
    <row r="1405" spans="1:13" customFormat="1" ht="12.6" x14ac:dyDescent="0.25">
      <c r="A1405" s="151"/>
      <c r="C1405" s="34"/>
      <c r="F1405" s="31"/>
      <c r="H1405" s="31"/>
      <c r="J1405" s="31"/>
      <c r="K1405" s="31"/>
      <c r="L1405" s="31"/>
      <c r="M1405" s="31"/>
    </row>
    <row r="1406" spans="1:13" customFormat="1" ht="12.6" x14ac:dyDescent="0.25">
      <c r="A1406" s="151"/>
      <c r="C1406" s="34"/>
      <c r="F1406" s="31"/>
      <c r="H1406" s="31"/>
      <c r="J1406" s="31"/>
      <c r="K1406" s="31"/>
      <c r="L1406" s="31"/>
      <c r="M1406" s="31"/>
    </row>
    <row r="1407" spans="1:13" customFormat="1" ht="12.6" x14ac:dyDescent="0.25">
      <c r="A1407" s="151"/>
      <c r="C1407" s="34"/>
      <c r="F1407" s="31"/>
      <c r="H1407" s="31"/>
      <c r="J1407" s="31"/>
      <c r="K1407" s="31"/>
      <c r="L1407" s="31"/>
      <c r="M1407" s="31"/>
    </row>
    <row r="1408" spans="1:13" customFormat="1" ht="12.6" x14ac:dyDescent="0.25">
      <c r="A1408" s="151"/>
      <c r="C1408" s="34"/>
      <c r="F1408" s="31"/>
      <c r="H1408" s="31"/>
      <c r="J1408" s="31"/>
      <c r="K1408" s="31"/>
      <c r="L1408" s="31"/>
      <c r="M1408" s="31"/>
    </row>
    <row r="1409" spans="1:13" customFormat="1" ht="12.6" x14ac:dyDescent="0.25">
      <c r="A1409" s="151"/>
      <c r="C1409" s="34"/>
      <c r="F1409" s="31"/>
      <c r="H1409" s="31"/>
      <c r="J1409" s="31"/>
      <c r="K1409" s="31"/>
      <c r="L1409" s="31"/>
      <c r="M1409" s="31"/>
    </row>
    <row r="1410" spans="1:13" customFormat="1" ht="12.6" x14ac:dyDescent="0.25">
      <c r="A1410" s="151"/>
      <c r="C1410" s="34"/>
      <c r="F1410" s="31"/>
      <c r="H1410" s="31"/>
      <c r="J1410" s="31"/>
      <c r="K1410" s="31"/>
      <c r="L1410" s="31"/>
      <c r="M1410" s="31"/>
    </row>
    <row r="1411" spans="1:13" customFormat="1" ht="12.6" x14ac:dyDescent="0.25">
      <c r="A1411" s="151"/>
      <c r="C1411" s="34"/>
      <c r="F1411" s="31"/>
      <c r="H1411" s="31"/>
      <c r="J1411" s="31"/>
      <c r="K1411" s="31"/>
      <c r="L1411" s="31"/>
      <c r="M1411" s="31"/>
    </row>
    <row r="1412" spans="1:13" customFormat="1" ht="12.6" x14ac:dyDescent="0.25">
      <c r="A1412" s="151"/>
      <c r="C1412" s="34"/>
      <c r="F1412" s="31"/>
      <c r="H1412" s="31"/>
      <c r="J1412" s="31"/>
      <c r="K1412" s="31"/>
      <c r="L1412" s="31"/>
      <c r="M1412" s="31"/>
    </row>
    <row r="1413" spans="1:13" customFormat="1" ht="12.6" x14ac:dyDescent="0.25">
      <c r="A1413" s="151"/>
      <c r="C1413" s="34"/>
      <c r="F1413" s="31"/>
      <c r="H1413" s="31"/>
      <c r="J1413" s="31"/>
      <c r="K1413" s="31"/>
      <c r="L1413" s="31"/>
      <c r="M1413" s="31"/>
    </row>
    <row r="1414" spans="1:13" customFormat="1" ht="12.6" x14ac:dyDescent="0.25">
      <c r="A1414" s="151"/>
      <c r="C1414" s="34"/>
      <c r="F1414" s="31"/>
      <c r="H1414" s="31"/>
      <c r="J1414" s="31"/>
      <c r="K1414" s="31"/>
      <c r="L1414" s="31"/>
      <c r="M1414" s="31"/>
    </row>
    <row r="1415" spans="1:13" customFormat="1" ht="12.6" x14ac:dyDescent="0.25">
      <c r="A1415" s="151"/>
      <c r="C1415" s="34"/>
      <c r="F1415" s="31"/>
      <c r="H1415" s="31"/>
      <c r="J1415" s="31"/>
      <c r="K1415" s="31"/>
      <c r="L1415" s="31"/>
      <c r="M1415" s="31"/>
    </row>
    <row r="1416" spans="1:13" customFormat="1" ht="12.6" x14ac:dyDescent="0.25">
      <c r="A1416" s="151"/>
      <c r="C1416" s="34"/>
      <c r="F1416" s="31"/>
      <c r="H1416" s="31"/>
      <c r="J1416" s="31"/>
      <c r="K1416" s="31"/>
      <c r="L1416" s="31"/>
      <c r="M1416" s="31"/>
    </row>
    <row r="1417" spans="1:13" customFormat="1" ht="12.6" x14ac:dyDescent="0.25">
      <c r="A1417" s="151"/>
      <c r="C1417" s="34"/>
      <c r="F1417" s="31"/>
      <c r="H1417" s="31"/>
      <c r="J1417" s="31"/>
      <c r="K1417" s="31"/>
      <c r="L1417" s="31"/>
      <c r="M1417" s="31"/>
    </row>
    <row r="1418" spans="1:13" customFormat="1" ht="12.6" x14ac:dyDescent="0.25">
      <c r="A1418" s="151"/>
      <c r="C1418" s="34"/>
      <c r="F1418" s="31"/>
      <c r="H1418" s="31"/>
      <c r="J1418" s="31"/>
      <c r="K1418" s="31"/>
      <c r="L1418" s="31"/>
      <c r="M1418" s="31"/>
    </row>
    <row r="1419" spans="1:13" customFormat="1" ht="12.6" x14ac:dyDescent="0.25">
      <c r="A1419" s="151"/>
      <c r="C1419" s="34"/>
      <c r="F1419" s="31"/>
      <c r="H1419" s="31"/>
      <c r="J1419" s="31"/>
      <c r="K1419" s="31"/>
      <c r="L1419" s="31"/>
      <c r="M1419" s="31"/>
    </row>
    <row r="1420" spans="1:13" customFormat="1" ht="12.6" x14ac:dyDescent="0.25">
      <c r="A1420" s="151"/>
      <c r="C1420" s="34"/>
      <c r="F1420" s="31"/>
      <c r="H1420" s="31"/>
      <c r="J1420" s="31"/>
      <c r="K1420" s="31"/>
      <c r="L1420" s="31"/>
      <c r="M1420" s="31"/>
    </row>
    <row r="1421" spans="1:13" customFormat="1" ht="12.6" x14ac:dyDescent="0.25">
      <c r="A1421" s="151"/>
      <c r="C1421" s="34"/>
      <c r="F1421" s="31"/>
      <c r="H1421" s="31"/>
      <c r="J1421" s="31"/>
      <c r="K1421" s="31"/>
      <c r="L1421" s="31"/>
      <c r="M1421" s="31"/>
    </row>
    <row r="1422" spans="1:13" customFormat="1" ht="12.6" x14ac:dyDescent="0.25">
      <c r="A1422" s="151"/>
      <c r="C1422" s="34"/>
      <c r="F1422" s="31"/>
      <c r="H1422" s="31"/>
      <c r="J1422" s="31"/>
      <c r="K1422" s="31"/>
      <c r="L1422" s="31"/>
      <c r="M1422" s="31"/>
    </row>
    <row r="1423" spans="1:13" customFormat="1" ht="12.6" x14ac:dyDescent="0.25">
      <c r="A1423" s="151"/>
      <c r="C1423" s="34"/>
      <c r="F1423" s="31"/>
      <c r="H1423" s="31"/>
      <c r="J1423" s="31"/>
      <c r="K1423" s="31"/>
      <c r="L1423" s="31"/>
      <c r="M1423" s="31"/>
    </row>
    <row r="1424" spans="1:13" customFormat="1" ht="12.6" x14ac:dyDescent="0.25">
      <c r="A1424" s="151"/>
      <c r="C1424" s="34"/>
      <c r="F1424" s="31"/>
      <c r="H1424" s="31"/>
      <c r="J1424" s="31"/>
      <c r="K1424" s="31"/>
      <c r="L1424" s="31"/>
      <c r="M1424" s="31"/>
    </row>
    <row r="1425" spans="1:13" customFormat="1" ht="12.6" x14ac:dyDescent="0.25">
      <c r="A1425" s="151"/>
      <c r="C1425" s="34"/>
      <c r="F1425" s="31"/>
      <c r="H1425" s="31"/>
      <c r="J1425" s="31"/>
      <c r="K1425" s="31"/>
      <c r="L1425" s="31"/>
      <c r="M1425" s="31"/>
    </row>
    <row r="1426" spans="1:13" customFormat="1" ht="12.6" x14ac:dyDescent="0.25">
      <c r="A1426" s="151"/>
      <c r="C1426" s="34"/>
      <c r="F1426" s="31"/>
      <c r="H1426" s="31"/>
      <c r="J1426" s="31"/>
      <c r="K1426" s="31"/>
      <c r="L1426" s="31"/>
      <c r="M1426" s="31"/>
    </row>
    <row r="1427" spans="1:13" customFormat="1" ht="12.6" x14ac:dyDescent="0.25">
      <c r="A1427" s="151"/>
      <c r="C1427" s="34"/>
      <c r="F1427" s="31"/>
      <c r="H1427" s="31"/>
      <c r="J1427" s="31"/>
      <c r="K1427" s="31"/>
      <c r="L1427" s="31"/>
      <c r="M1427" s="31"/>
    </row>
    <row r="1428" spans="1:13" customFormat="1" ht="12.6" x14ac:dyDescent="0.25">
      <c r="A1428" s="151"/>
      <c r="C1428" s="34"/>
      <c r="F1428" s="31"/>
      <c r="H1428" s="31"/>
      <c r="J1428" s="31"/>
      <c r="K1428" s="31"/>
      <c r="L1428" s="31"/>
      <c r="M1428" s="31"/>
    </row>
    <row r="1429" spans="1:13" customFormat="1" ht="12.6" x14ac:dyDescent="0.25">
      <c r="A1429" s="151"/>
      <c r="C1429" s="34"/>
      <c r="F1429" s="31"/>
      <c r="H1429" s="31"/>
      <c r="J1429" s="31"/>
      <c r="K1429" s="31"/>
      <c r="L1429" s="31"/>
      <c r="M1429" s="31"/>
    </row>
    <row r="1430" spans="1:13" customFormat="1" ht="12.6" x14ac:dyDescent="0.25">
      <c r="A1430" s="151"/>
      <c r="C1430" s="34"/>
      <c r="F1430" s="31"/>
      <c r="H1430" s="31"/>
      <c r="J1430" s="31"/>
      <c r="K1430" s="31"/>
      <c r="L1430" s="31"/>
      <c r="M1430" s="31"/>
    </row>
    <row r="1431" spans="1:13" customFormat="1" ht="12.6" x14ac:dyDescent="0.25">
      <c r="A1431" s="151"/>
      <c r="C1431" s="34"/>
      <c r="F1431" s="31"/>
      <c r="H1431" s="31"/>
      <c r="J1431" s="31"/>
      <c r="K1431" s="31"/>
      <c r="L1431" s="31"/>
      <c r="M1431" s="31"/>
    </row>
    <row r="1432" spans="1:13" customFormat="1" ht="12.6" x14ac:dyDescent="0.25">
      <c r="A1432" s="151"/>
      <c r="C1432" s="34"/>
      <c r="F1432" s="31"/>
      <c r="H1432" s="31"/>
      <c r="J1432" s="31"/>
      <c r="K1432" s="31"/>
      <c r="L1432" s="31"/>
      <c r="M1432" s="31"/>
    </row>
    <row r="1433" spans="1:13" customFormat="1" ht="12.6" x14ac:dyDescent="0.25">
      <c r="A1433" s="151"/>
      <c r="C1433" s="34"/>
      <c r="F1433" s="31"/>
      <c r="H1433" s="31"/>
      <c r="J1433" s="31"/>
      <c r="K1433" s="31"/>
      <c r="L1433" s="31"/>
      <c r="M1433" s="31"/>
    </row>
    <row r="1434" spans="1:13" customFormat="1" ht="12.6" x14ac:dyDescent="0.25">
      <c r="A1434" s="151"/>
      <c r="C1434" s="34"/>
      <c r="F1434" s="31"/>
      <c r="H1434" s="31"/>
      <c r="J1434" s="31"/>
      <c r="K1434" s="31"/>
      <c r="L1434" s="31"/>
      <c r="M1434" s="31"/>
    </row>
    <row r="1435" spans="1:13" customFormat="1" ht="12.6" x14ac:dyDescent="0.25">
      <c r="A1435" s="151"/>
      <c r="C1435" s="34"/>
      <c r="F1435" s="31"/>
      <c r="H1435" s="31"/>
      <c r="J1435" s="31"/>
      <c r="K1435" s="31"/>
      <c r="L1435" s="31"/>
      <c r="M1435" s="31"/>
    </row>
    <row r="1436" spans="1:13" customFormat="1" ht="12.6" x14ac:dyDescent="0.25">
      <c r="A1436" s="151"/>
      <c r="C1436" s="34"/>
      <c r="F1436" s="31"/>
      <c r="H1436" s="31"/>
      <c r="J1436" s="31"/>
      <c r="K1436" s="31"/>
      <c r="L1436" s="31"/>
      <c r="M1436" s="31"/>
    </row>
    <row r="1437" spans="1:13" customFormat="1" ht="12.6" x14ac:dyDescent="0.25">
      <c r="A1437" s="151"/>
      <c r="C1437" s="34"/>
      <c r="F1437" s="31"/>
      <c r="H1437" s="31"/>
      <c r="J1437" s="31"/>
      <c r="K1437" s="31"/>
      <c r="L1437" s="31"/>
      <c r="M1437" s="31"/>
    </row>
    <row r="1438" spans="1:13" customFormat="1" ht="12.6" x14ac:dyDescent="0.25">
      <c r="A1438" s="151"/>
      <c r="C1438" s="34"/>
      <c r="F1438" s="31"/>
      <c r="H1438" s="31"/>
      <c r="J1438" s="31"/>
      <c r="K1438" s="31"/>
      <c r="L1438" s="31"/>
      <c r="M1438" s="31"/>
    </row>
    <row r="1439" spans="1:13" customFormat="1" ht="12.6" x14ac:dyDescent="0.25">
      <c r="A1439" s="151"/>
      <c r="C1439" s="34"/>
      <c r="F1439" s="31"/>
      <c r="H1439" s="31"/>
      <c r="J1439" s="31"/>
      <c r="K1439" s="31"/>
      <c r="L1439" s="31"/>
      <c r="M1439" s="31"/>
    </row>
    <row r="1440" spans="1:13" customFormat="1" ht="12.6" x14ac:dyDescent="0.25">
      <c r="A1440" s="151"/>
      <c r="C1440" s="34"/>
      <c r="F1440" s="31"/>
      <c r="H1440" s="31"/>
      <c r="J1440" s="31"/>
      <c r="K1440" s="31"/>
      <c r="L1440" s="31"/>
      <c r="M1440" s="31"/>
    </row>
    <row r="1441" spans="1:13" customFormat="1" ht="12.6" x14ac:dyDescent="0.25">
      <c r="A1441" s="151"/>
      <c r="C1441" s="34"/>
      <c r="F1441" s="31"/>
      <c r="H1441" s="31"/>
      <c r="J1441" s="31"/>
      <c r="K1441" s="31"/>
      <c r="L1441" s="31"/>
      <c r="M1441" s="31"/>
    </row>
    <row r="1442" spans="1:13" customFormat="1" ht="12.6" x14ac:dyDescent="0.25">
      <c r="A1442" s="151"/>
      <c r="C1442" s="34"/>
      <c r="F1442" s="31"/>
      <c r="H1442" s="31"/>
      <c r="J1442" s="31"/>
      <c r="K1442" s="31"/>
      <c r="L1442" s="31"/>
      <c r="M1442" s="31"/>
    </row>
    <row r="1443" spans="1:13" customFormat="1" ht="12.6" x14ac:dyDescent="0.25">
      <c r="A1443" s="151"/>
      <c r="C1443" s="34"/>
      <c r="F1443" s="31"/>
      <c r="H1443" s="31"/>
      <c r="J1443" s="31"/>
      <c r="K1443" s="31"/>
      <c r="L1443" s="31"/>
      <c r="M1443" s="31"/>
    </row>
    <row r="1444" spans="1:13" customFormat="1" ht="12.6" x14ac:dyDescent="0.25">
      <c r="A1444" s="151"/>
      <c r="C1444" s="34"/>
      <c r="F1444" s="31"/>
      <c r="H1444" s="31"/>
      <c r="J1444" s="31"/>
      <c r="K1444" s="31"/>
      <c r="L1444" s="31"/>
      <c r="M1444" s="31"/>
    </row>
    <row r="1445" spans="1:13" customFormat="1" ht="12.6" x14ac:dyDescent="0.25">
      <c r="A1445" s="151"/>
      <c r="C1445" s="34"/>
      <c r="F1445" s="31"/>
      <c r="H1445" s="31"/>
      <c r="J1445" s="31"/>
      <c r="K1445" s="31"/>
      <c r="L1445" s="31"/>
      <c r="M1445" s="31"/>
    </row>
    <row r="1446" spans="1:13" customFormat="1" ht="12.6" x14ac:dyDescent="0.25">
      <c r="A1446" s="151"/>
      <c r="C1446" s="34"/>
      <c r="F1446" s="31"/>
      <c r="H1446" s="31"/>
      <c r="J1446" s="31"/>
      <c r="K1446" s="31"/>
      <c r="L1446" s="31"/>
      <c r="M1446" s="31"/>
    </row>
    <row r="1447" spans="1:13" customFormat="1" ht="12.6" x14ac:dyDescent="0.25">
      <c r="A1447" s="151"/>
      <c r="C1447" s="34"/>
      <c r="F1447" s="31"/>
      <c r="H1447" s="31"/>
      <c r="J1447" s="31"/>
      <c r="K1447" s="31"/>
      <c r="L1447" s="31"/>
      <c r="M1447" s="31"/>
    </row>
    <row r="1448" spans="1:13" customFormat="1" ht="12.6" x14ac:dyDescent="0.25">
      <c r="A1448" s="151"/>
      <c r="C1448" s="34"/>
      <c r="F1448" s="31"/>
      <c r="H1448" s="31"/>
      <c r="J1448" s="31"/>
      <c r="K1448" s="31"/>
      <c r="L1448" s="31"/>
      <c r="M1448" s="31"/>
    </row>
    <row r="1449" spans="1:13" customFormat="1" ht="12.6" x14ac:dyDescent="0.25">
      <c r="A1449" s="151"/>
      <c r="C1449" s="34"/>
      <c r="F1449" s="31"/>
      <c r="H1449" s="31"/>
      <c r="J1449" s="31"/>
      <c r="K1449" s="31"/>
      <c r="L1449" s="31"/>
      <c r="M1449" s="31"/>
    </row>
    <row r="1450" spans="1:13" customFormat="1" ht="12.6" x14ac:dyDescent="0.25">
      <c r="A1450" s="151"/>
      <c r="C1450" s="34"/>
      <c r="F1450" s="31"/>
      <c r="H1450" s="31"/>
      <c r="J1450" s="31"/>
      <c r="K1450" s="31"/>
      <c r="L1450" s="31"/>
      <c r="M1450" s="31"/>
    </row>
    <row r="1451" spans="1:13" customFormat="1" ht="12.6" x14ac:dyDescent="0.25">
      <c r="A1451" s="151"/>
      <c r="C1451" s="34"/>
      <c r="F1451" s="31"/>
      <c r="H1451" s="31"/>
      <c r="J1451" s="31"/>
      <c r="K1451" s="31"/>
      <c r="L1451" s="31"/>
      <c r="M1451" s="31"/>
    </row>
    <row r="1452" spans="1:13" customFormat="1" ht="12.6" x14ac:dyDescent="0.25">
      <c r="A1452" s="151"/>
      <c r="C1452" s="34"/>
      <c r="F1452" s="31"/>
      <c r="H1452" s="31"/>
      <c r="J1452" s="31"/>
      <c r="K1452" s="31"/>
      <c r="L1452" s="31"/>
      <c r="M1452" s="31"/>
    </row>
    <row r="1453" spans="1:13" customFormat="1" ht="12.6" x14ac:dyDescent="0.25">
      <c r="A1453" s="151"/>
      <c r="C1453" s="34"/>
      <c r="F1453" s="31"/>
      <c r="H1453" s="31"/>
      <c r="J1453" s="31"/>
      <c r="K1453" s="31"/>
      <c r="L1453" s="31"/>
      <c r="M1453" s="31"/>
    </row>
    <row r="1454" spans="1:13" customFormat="1" ht="12.6" x14ac:dyDescent="0.25">
      <c r="A1454" s="151"/>
      <c r="C1454" s="34"/>
      <c r="F1454" s="31"/>
      <c r="H1454" s="31"/>
      <c r="J1454" s="31"/>
      <c r="K1454" s="31"/>
      <c r="L1454" s="31"/>
      <c r="M1454" s="31"/>
    </row>
    <row r="1455" spans="1:13" customFormat="1" ht="12.6" x14ac:dyDescent="0.25">
      <c r="A1455" s="151"/>
      <c r="C1455" s="34"/>
      <c r="F1455" s="31"/>
      <c r="H1455" s="31"/>
      <c r="J1455" s="31"/>
      <c r="K1455" s="31"/>
      <c r="L1455" s="31"/>
      <c r="M1455" s="31"/>
    </row>
    <row r="1456" spans="1:13" customFormat="1" ht="12.6" x14ac:dyDescent="0.25">
      <c r="A1456" s="151"/>
      <c r="C1456" s="34"/>
      <c r="F1456" s="31"/>
      <c r="H1456" s="31"/>
      <c r="J1456" s="31"/>
      <c r="K1456" s="31"/>
      <c r="L1456" s="31"/>
      <c r="M1456" s="31"/>
    </row>
    <row r="1457" spans="1:13" customFormat="1" ht="12.6" x14ac:dyDescent="0.25">
      <c r="A1457" s="151"/>
      <c r="C1457" s="34"/>
      <c r="F1457" s="31"/>
      <c r="H1457" s="31"/>
      <c r="J1457" s="31"/>
      <c r="K1457" s="31"/>
      <c r="L1457" s="31"/>
      <c r="M1457" s="31"/>
    </row>
    <row r="1458" spans="1:13" customFormat="1" ht="12.6" x14ac:dyDescent="0.25">
      <c r="A1458" s="151"/>
      <c r="C1458" s="34"/>
      <c r="F1458" s="31"/>
      <c r="H1458" s="31"/>
      <c r="J1458" s="31"/>
      <c r="K1458" s="31"/>
      <c r="L1458" s="31"/>
      <c r="M1458" s="31"/>
    </row>
    <row r="1459" spans="1:13" customFormat="1" ht="12.6" x14ac:dyDescent="0.25">
      <c r="A1459" s="151"/>
      <c r="C1459" s="34"/>
      <c r="F1459" s="31"/>
      <c r="H1459" s="31"/>
      <c r="J1459" s="31"/>
      <c r="K1459" s="31"/>
      <c r="L1459" s="31"/>
      <c r="M1459" s="31"/>
    </row>
    <row r="1460" spans="1:13" customFormat="1" ht="12.6" x14ac:dyDescent="0.25">
      <c r="A1460" s="151"/>
      <c r="C1460" s="34"/>
      <c r="F1460" s="31"/>
      <c r="H1460" s="31"/>
      <c r="J1460" s="31"/>
      <c r="K1460" s="31"/>
      <c r="L1460" s="31"/>
      <c r="M1460" s="31"/>
    </row>
    <row r="1461" spans="1:13" customFormat="1" ht="12.6" x14ac:dyDescent="0.25">
      <c r="A1461" s="151"/>
      <c r="C1461" s="34"/>
      <c r="F1461" s="31"/>
      <c r="H1461" s="31"/>
      <c r="J1461" s="31"/>
      <c r="K1461" s="31"/>
      <c r="L1461" s="31"/>
      <c r="M1461" s="31"/>
    </row>
    <row r="1462" spans="1:13" customFormat="1" ht="12.6" x14ac:dyDescent="0.25">
      <c r="A1462" s="151"/>
      <c r="C1462" s="34"/>
      <c r="F1462" s="31"/>
      <c r="H1462" s="31"/>
      <c r="J1462" s="31"/>
      <c r="K1462" s="31"/>
      <c r="L1462" s="31"/>
      <c r="M1462" s="31"/>
    </row>
    <row r="1463" spans="1:13" customFormat="1" ht="12.6" x14ac:dyDescent="0.25">
      <c r="A1463" s="151"/>
      <c r="C1463" s="34"/>
      <c r="F1463" s="31"/>
      <c r="H1463" s="31"/>
      <c r="J1463" s="31"/>
      <c r="K1463" s="31"/>
      <c r="L1463" s="31"/>
      <c r="M1463" s="31"/>
    </row>
    <row r="1464" spans="1:13" customFormat="1" ht="12.6" x14ac:dyDescent="0.25">
      <c r="A1464" s="151"/>
      <c r="C1464" s="34"/>
      <c r="F1464" s="31"/>
      <c r="H1464" s="31"/>
      <c r="J1464" s="31"/>
      <c r="K1464" s="31"/>
      <c r="L1464" s="31"/>
      <c r="M1464" s="31"/>
    </row>
    <row r="1465" spans="1:13" customFormat="1" ht="12.6" x14ac:dyDescent="0.25">
      <c r="A1465" s="151"/>
      <c r="C1465" s="34"/>
      <c r="F1465" s="31"/>
      <c r="H1465" s="31"/>
      <c r="J1465" s="31"/>
      <c r="K1465" s="31"/>
      <c r="L1465" s="31"/>
      <c r="M1465" s="31"/>
    </row>
    <row r="1466" spans="1:13" customFormat="1" ht="12.6" x14ac:dyDescent="0.25">
      <c r="A1466" s="151"/>
      <c r="C1466" s="34"/>
      <c r="F1466" s="31"/>
      <c r="H1466" s="31"/>
      <c r="J1466" s="31"/>
      <c r="K1466" s="31"/>
      <c r="L1466" s="31"/>
      <c r="M1466" s="31"/>
    </row>
    <row r="1467" spans="1:13" customFormat="1" ht="12.6" x14ac:dyDescent="0.25">
      <c r="A1467" s="151"/>
      <c r="C1467" s="34"/>
      <c r="F1467" s="31"/>
      <c r="H1467" s="31"/>
      <c r="J1467" s="31"/>
      <c r="K1467" s="31"/>
      <c r="L1467" s="31"/>
      <c r="M1467" s="31"/>
    </row>
    <row r="1468" spans="1:13" customFormat="1" ht="12.6" x14ac:dyDescent="0.25">
      <c r="A1468" s="151"/>
      <c r="C1468" s="34"/>
      <c r="F1468" s="31"/>
      <c r="H1468" s="31"/>
      <c r="J1468" s="31"/>
      <c r="K1468" s="31"/>
      <c r="L1468" s="31"/>
      <c r="M1468" s="31"/>
    </row>
    <row r="1469" spans="1:13" customFormat="1" ht="12.6" x14ac:dyDescent="0.25">
      <c r="A1469" s="151"/>
      <c r="C1469" s="34"/>
      <c r="F1469" s="31"/>
      <c r="H1469" s="31"/>
      <c r="J1469" s="31"/>
      <c r="K1469" s="31"/>
      <c r="L1469" s="31"/>
      <c r="M1469" s="31"/>
    </row>
    <row r="1470" spans="1:13" customFormat="1" ht="12.6" x14ac:dyDescent="0.25">
      <c r="A1470" s="151"/>
      <c r="C1470" s="34"/>
      <c r="F1470" s="31"/>
      <c r="H1470" s="31"/>
      <c r="J1470" s="31"/>
      <c r="K1470" s="31"/>
      <c r="L1470" s="31"/>
      <c r="M1470" s="31"/>
    </row>
    <row r="1471" spans="1:13" customFormat="1" ht="12.6" x14ac:dyDescent="0.25">
      <c r="A1471" s="151"/>
      <c r="C1471" s="34"/>
      <c r="F1471" s="31"/>
      <c r="H1471" s="31"/>
      <c r="J1471" s="31"/>
      <c r="K1471" s="31"/>
      <c r="L1471" s="31"/>
      <c r="M1471" s="31"/>
    </row>
    <row r="1472" spans="1:13" customFormat="1" ht="12.6" x14ac:dyDescent="0.25">
      <c r="A1472" s="151"/>
      <c r="C1472" s="34"/>
      <c r="F1472" s="31"/>
      <c r="H1472" s="31"/>
      <c r="J1472" s="31"/>
      <c r="K1472" s="31"/>
      <c r="L1472" s="31"/>
      <c r="M1472" s="31"/>
    </row>
    <row r="1473" spans="1:13" customFormat="1" ht="12.6" x14ac:dyDescent="0.25">
      <c r="A1473" s="151"/>
      <c r="C1473" s="34"/>
      <c r="F1473" s="31"/>
      <c r="H1473" s="31"/>
      <c r="J1473" s="31"/>
      <c r="K1473" s="31"/>
      <c r="L1473" s="31"/>
      <c r="M1473" s="31"/>
    </row>
    <row r="1474" spans="1:13" customFormat="1" ht="12.6" x14ac:dyDescent="0.25">
      <c r="A1474" s="151"/>
      <c r="C1474" s="34"/>
      <c r="F1474" s="31"/>
      <c r="H1474" s="31"/>
      <c r="J1474" s="31"/>
      <c r="K1474" s="31"/>
      <c r="L1474" s="31"/>
      <c r="M1474" s="31"/>
    </row>
    <row r="1475" spans="1:13" customFormat="1" ht="12.6" x14ac:dyDescent="0.25">
      <c r="A1475" s="151"/>
      <c r="C1475" s="34"/>
      <c r="F1475" s="31"/>
      <c r="H1475" s="31"/>
      <c r="J1475" s="31"/>
      <c r="K1475" s="31"/>
      <c r="L1475" s="31"/>
      <c r="M1475" s="31"/>
    </row>
    <row r="1476" spans="1:13" customFormat="1" ht="12.6" x14ac:dyDescent="0.25">
      <c r="A1476" s="151"/>
      <c r="C1476" s="34"/>
      <c r="F1476" s="31"/>
      <c r="H1476" s="31"/>
      <c r="J1476" s="31"/>
      <c r="K1476" s="31"/>
      <c r="L1476" s="31"/>
      <c r="M1476" s="31"/>
    </row>
    <row r="1477" spans="1:13" customFormat="1" ht="12.6" x14ac:dyDescent="0.25">
      <c r="A1477" s="151"/>
      <c r="C1477" s="34"/>
      <c r="F1477" s="31"/>
      <c r="H1477" s="31"/>
      <c r="J1477" s="31"/>
      <c r="K1477" s="31"/>
      <c r="L1477" s="31"/>
      <c r="M1477" s="31"/>
    </row>
    <row r="1478" spans="1:13" customFormat="1" ht="12.6" x14ac:dyDescent="0.25">
      <c r="A1478" s="151"/>
      <c r="C1478" s="34"/>
      <c r="F1478" s="31"/>
      <c r="H1478" s="31"/>
      <c r="J1478" s="31"/>
      <c r="K1478" s="31"/>
      <c r="L1478" s="31"/>
      <c r="M1478" s="31"/>
    </row>
    <row r="1479" spans="1:13" customFormat="1" ht="12.6" x14ac:dyDescent="0.25">
      <c r="A1479" s="151"/>
      <c r="C1479" s="34"/>
      <c r="F1479" s="31"/>
      <c r="H1479" s="31"/>
      <c r="J1479" s="31"/>
      <c r="K1479" s="31"/>
      <c r="L1479" s="31"/>
      <c r="M1479" s="31"/>
    </row>
    <row r="1480" spans="1:13" customFormat="1" ht="12.6" x14ac:dyDescent="0.25">
      <c r="A1480" s="151"/>
      <c r="C1480" s="34"/>
      <c r="F1480" s="31"/>
      <c r="H1480" s="31"/>
      <c r="J1480" s="31"/>
      <c r="K1480" s="31"/>
      <c r="L1480" s="31"/>
      <c r="M1480" s="31"/>
    </row>
    <row r="1481" spans="1:13" customFormat="1" ht="12.6" x14ac:dyDescent="0.25">
      <c r="A1481" s="151"/>
      <c r="C1481" s="34"/>
      <c r="F1481" s="31"/>
      <c r="H1481" s="31"/>
      <c r="J1481" s="31"/>
      <c r="K1481" s="31"/>
      <c r="L1481" s="31"/>
      <c r="M1481" s="31"/>
    </row>
    <row r="1482" spans="1:13" customFormat="1" ht="12.6" x14ac:dyDescent="0.25">
      <c r="A1482" s="151"/>
      <c r="C1482" s="34"/>
      <c r="F1482" s="31"/>
      <c r="H1482" s="31"/>
      <c r="J1482" s="31"/>
      <c r="K1482" s="31"/>
      <c r="L1482" s="31"/>
      <c r="M1482" s="31"/>
    </row>
    <row r="1483" spans="1:13" customFormat="1" ht="12.6" x14ac:dyDescent="0.25">
      <c r="A1483" s="151"/>
      <c r="C1483" s="34"/>
      <c r="F1483" s="31"/>
      <c r="H1483" s="31"/>
      <c r="J1483" s="31"/>
      <c r="K1483" s="31"/>
      <c r="L1483" s="31"/>
      <c r="M1483" s="31"/>
    </row>
    <row r="1484" spans="1:13" customFormat="1" ht="12.6" x14ac:dyDescent="0.25">
      <c r="A1484" s="151"/>
      <c r="C1484" s="34"/>
      <c r="F1484" s="31"/>
      <c r="H1484" s="31"/>
      <c r="J1484" s="31"/>
      <c r="K1484" s="31"/>
      <c r="L1484" s="31"/>
      <c r="M1484" s="31"/>
    </row>
    <row r="1485" spans="1:13" customFormat="1" ht="12.6" x14ac:dyDescent="0.25">
      <c r="A1485" s="151"/>
      <c r="C1485" s="34"/>
      <c r="F1485" s="31"/>
      <c r="H1485" s="31"/>
      <c r="J1485" s="31"/>
      <c r="K1485" s="31"/>
      <c r="L1485" s="31"/>
      <c r="M1485" s="31"/>
    </row>
    <row r="1486" spans="1:13" customFormat="1" ht="12.6" x14ac:dyDescent="0.25">
      <c r="A1486" s="151"/>
      <c r="C1486" s="34"/>
      <c r="F1486" s="31"/>
      <c r="H1486" s="31"/>
      <c r="J1486" s="31"/>
      <c r="K1486" s="31"/>
      <c r="L1486" s="31"/>
      <c r="M1486" s="31"/>
    </row>
    <row r="1487" spans="1:13" customFormat="1" ht="12.6" x14ac:dyDescent="0.25">
      <c r="A1487" s="151"/>
      <c r="C1487" s="34"/>
      <c r="F1487" s="31"/>
      <c r="H1487" s="31"/>
      <c r="J1487" s="31"/>
      <c r="K1487" s="31"/>
      <c r="L1487" s="31"/>
      <c r="M1487" s="31"/>
    </row>
    <row r="1488" spans="1:13" customFormat="1" ht="12.6" x14ac:dyDescent="0.25">
      <c r="A1488" s="151"/>
      <c r="C1488" s="34"/>
      <c r="F1488" s="31"/>
      <c r="H1488" s="31"/>
      <c r="J1488" s="31"/>
      <c r="K1488" s="31"/>
      <c r="L1488" s="31"/>
      <c r="M1488" s="31"/>
    </row>
    <row r="1489" spans="1:13" customFormat="1" ht="12.6" x14ac:dyDescent="0.25">
      <c r="A1489" s="151"/>
      <c r="C1489" s="34"/>
      <c r="F1489" s="31"/>
      <c r="H1489" s="31"/>
      <c r="J1489" s="31"/>
      <c r="K1489" s="31"/>
      <c r="L1489" s="31"/>
      <c r="M1489" s="31"/>
    </row>
    <row r="1490" spans="1:13" customFormat="1" ht="12.6" x14ac:dyDescent="0.25">
      <c r="A1490" s="151"/>
      <c r="C1490" s="34"/>
      <c r="F1490" s="31"/>
      <c r="H1490" s="31"/>
      <c r="J1490" s="31"/>
      <c r="K1490" s="31"/>
      <c r="L1490" s="31"/>
      <c r="M1490" s="31"/>
    </row>
    <row r="1491" spans="1:13" customFormat="1" ht="12.6" x14ac:dyDescent="0.25">
      <c r="A1491" s="151"/>
      <c r="C1491" s="34"/>
      <c r="F1491" s="31"/>
      <c r="H1491" s="31"/>
      <c r="J1491" s="31"/>
      <c r="K1491" s="31"/>
      <c r="L1491" s="31"/>
      <c r="M1491" s="31"/>
    </row>
    <row r="1492" spans="1:13" customFormat="1" ht="12.6" x14ac:dyDescent="0.25">
      <c r="A1492" s="151"/>
      <c r="C1492" s="34"/>
      <c r="F1492" s="31"/>
      <c r="H1492" s="31"/>
      <c r="J1492" s="31"/>
      <c r="K1492" s="31"/>
      <c r="L1492" s="31"/>
      <c r="M1492" s="31"/>
    </row>
    <row r="1493" spans="1:13" customFormat="1" ht="12.6" x14ac:dyDescent="0.25">
      <c r="A1493" s="151"/>
      <c r="C1493" s="34"/>
      <c r="F1493" s="31"/>
      <c r="H1493" s="31"/>
      <c r="J1493" s="31"/>
      <c r="K1493" s="31"/>
      <c r="L1493" s="31"/>
      <c r="M1493" s="31"/>
    </row>
    <row r="1494" spans="1:13" customFormat="1" ht="12.6" x14ac:dyDescent="0.25">
      <c r="A1494" s="151"/>
      <c r="C1494" s="34"/>
      <c r="F1494" s="31"/>
      <c r="H1494" s="31"/>
      <c r="J1494" s="31"/>
      <c r="K1494" s="31"/>
      <c r="L1494" s="31"/>
      <c r="M1494" s="31"/>
    </row>
    <row r="1495" spans="1:13" customFormat="1" ht="12.6" x14ac:dyDescent="0.25">
      <c r="A1495" s="151"/>
      <c r="C1495" s="34"/>
      <c r="F1495" s="31"/>
      <c r="H1495" s="31"/>
      <c r="J1495" s="31"/>
      <c r="K1495" s="31"/>
      <c r="L1495" s="31"/>
      <c r="M1495" s="31"/>
    </row>
    <row r="1496" spans="1:13" customFormat="1" ht="12.6" x14ac:dyDescent="0.25">
      <c r="A1496" s="151"/>
      <c r="C1496" s="34"/>
      <c r="F1496" s="31"/>
      <c r="H1496" s="31"/>
      <c r="J1496" s="31"/>
      <c r="K1496" s="31"/>
      <c r="L1496" s="31"/>
      <c r="M1496" s="31"/>
    </row>
    <row r="1497" spans="1:13" customFormat="1" ht="12.6" x14ac:dyDescent="0.25">
      <c r="A1497" s="151"/>
      <c r="C1497" s="34"/>
      <c r="F1497" s="31"/>
      <c r="H1497" s="31"/>
      <c r="J1497" s="31"/>
      <c r="K1497" s="31"/>
      <c r="L1497" s="31"/>
      <c r="M1497" s="31"/>
    </row>
    <row r="1498" spans="1:13" customFormat="1" ht="12.6" x14ac:dyDescent="0.25">
      <c r="A1498" s="151"/>
      <c r="C1498" s="34"/>
      <c r="F1498" s="31"/>
      <c r="H1498" s="31"/>
      <c r="J1498" s="31"/>
      <c r="K1498" s="31"/>
      <c r="L1498" s="31"/>
      <c r="M1498" s="31"/>
    </row>
    <row r="1499" spans="1:13" customFormat="1" ht="12.6" x14ac:dyDescent="0.25">
      <c r="A1499" s="151"/>
      <c r="C1499" s="34"/>
      <c r="F1499" s="31"/>
      <c r="H1499" s="31"/>
      <c r="J1499" s="31"/>
      <c r="K1499" s="31"/>
      <c r="L1499" s="31"/>
      <c r="M1499" s="31"/>
    </row>
    <row r="1500" spans="1:13" customFormat="1" ht="12.6" x14ac:dyDescent="0.25">
      <c r="A1500" s="151"/>
      <c r="C1500" s="34"/>
      <c r="F1500" s="31"/>
      <c r="H1500" s="31"/>
      <c r="J1500" s="31"/>
      <c r="K1500" s="31"/>
      <c r="L1500" s="31"/>
      <c r="M1500" s="31"/>
    </row>
    <row r="1501" spans="1:13" customFormat="1" ht="12.6" x14ac:dyDescent="0.25">
      <c r="A1501" s="151"/>
      <c r="C1501" s="34"/>
      <c r="F1501" s="31"/>
      <c r="H1501" s="31"/>
      <c r="J1501" s="31"/>
      <c r="K1501" s="31"/>
      <c r="L1501" s="31"/>
      <c r="M1501" s="31"/>
    </row>
    <row r="1502" spans="1:13" customFormat="1" ht="12.6" x14ac:dyDescent="0.25">
      <c r="A1502" s="151"/>
      <c r="C1502" s="34"/>
      <c r="F1502" s="31"/>
      <c r="H1502" s="31"/>
      <c r="J1502" s="31"/>
      <c r="K1502" s="31"/>
      <c r="L1502" s="31"/>
      <c r="M1502" s="31"/>
    </row>
    <row r="1503" spans="1:13" customFormat="1" ht="12.6" x14ac:dyDescent="0.25">
      <c r="A1503" s="151"/>
      <c r="C1503" s="34"/>
      <c r="F1503" s="31"/>
      <c r="H1503" s="31"/>
      <c r="J1503" s="31"/>
      <c r="K1503" s="31"/>
      <c r="L1503" s="31"/>
      <c r="M1503" s="31"/>
    </row>
    <row r="1504" spans="1:13" customFormat="1" ht="12.6" x14ac:dyDescent="0.25">
      <c r="A1504" s="151"/>
      <c r="C1504" s="34"/>
      <c r="F1504" s="31"/>
      <c r="H1504" s="31"/>
      <c r="J1504" s="31"/>
      <c r="K1504" s="31"/>
      <c r="L1504" s="31"/>
      <c r="M1504" s="31"/>
    </row>
    <row r="1505" spans="1:13" customFormat="1" ht="12.6" x14ac:dyDescent="0.25">
      <c r="A1505" s="151"/>
      <c r="C1505" s="34"/>
      <c r="F1505" s="31"/>
      <c r="H1505" s="31"/>
      <c r="J1505" s="31"/>
      <c r="K1505" s="31"/>
      <c r="L1505" s="31"/>
      <c r="M1505" s="31"/>
    </row>
    <row r="1506" spans="1:13" customFormat="1" ht="12.6" x14ac:dyDescent="0.25">
      <c r="A1506" s="151"/>
      <c r="C1506" s="34"/>
      <c r="F1506" s="31"/>
      <c r="H1506" s="31"/>
      <c r="J1506" s="31"/>
      <c r="K1506" s="31"/>
      <c r="L1506" s="31"/>
      <c r="M1506" s="31"/>
    </row>
    <row r="1507" spans="1:13" customFormat="1" ht="12.6" x14ac:dyDescent="0.25">
      <c r="A1507" s="151"/>
      <c r="C1507" s="34"/>
      <c r="F1507" s="31"/>
      <c r="H1507" s="31"/>
      <c r="J1507" s="31"/>
      <c r="K1507" s="31"/>
      <c r="L1507" s="31"/>
      <c r="M1507" s="31"/>
    </row>
    <row r="1508" spans="1:13" customFormat="1" ht="12.6" x14ac:dyDescent="0.25">
      <c r="A1508" s="151"/>
      <c r="C1508" s="34"/>
      <c r="F1508" s="31"/>
      <c r="H1508" s="31"/>
      <c r="J1508" s="31"/>
      <c r="K1508" s="31"/>
      <c r="L1508" s="31"/>
      <c r="M1508" s="31"/>
    </row>
    <row r="1509" spans="1:13" customFormat="1" ht="12.6" x14ac:dyDescent="0.25">
      <c r="A1509" s="151"/>
      <c r="C1509" s="34"/>
      <c r="F1509" s="31"/>
      <c r="H1509" s="31"/>
      <c r="J1509" s="31"/>
      <c r="K1509" s="31"/>
      <c r="L1509" s="31"/>
      <c r="M1509" s="31"/>
    </row>
    <row r="1510" spans="1:13" customFormat="1" ht="12.6" x14ac:dyDescent="0.25">
      <c r="A1510" s="151"/>
      <c r="C1510" s="34"/>
      <c r="F1510" s="31"/>
      <c r="H1510" s="31"/>
      <c r="J1510" s="31"/>
      <c r="K1510" s="31"/>
      <c r="L1510" s="31"/>
      <c r="M1510" s="31"/>
    </row>
    <row r="1511" spans="1:13" customFormat="1" ht="12.6" x14ac:dyDescent="0.25">
      <c r="A1511" s="151"/>
      <c r="C1511" s="34"/>
      <c r="F1511" s="31"/>
      <c r="H1511" s="31"/>
      <c r="J1511" s="31"/>
      <c r="K1511" s="31"/>
      <c r="L1511" s="31"/>
      <c r="M1511" s="31"/>
    </row>
    <row r="1512" spans="1:13" customFormat="1" ht="12.6" x14ac:dyDescent="0.25">
      <c r="A1512" s="151"/>
      <c r="C1512" s="34"/>
      <c r="F1512" s="31"/>
      <c r="H1512" s="31"/>
      <c r="J1512" s="31"/>
      <c r="K1512" s="31"/>
      <c r="L1512" s="31"/>
      <c r="M1512" s="31"/>
    </row>
    <row r="1513" spans="1:13" customFormat="1" ht="12.6" x14ac:dyDescent="0.25">
      <c r="A1513" s="151"/>
      <c r="C1513" s="34"/>
      <c r="F1513" s="31"/>
      <c r="H1513" s="31"/>
      <c r="J1513" s="31"/>
      <c r="K1513" s="31"/>
      <c r="L1513" s="31"/>
      <c r="M1513" s="31"/>
    </row>
    <row r="1514" spans="1:13" customFormat="1" ht="12.6" x14ac:dyDescent="0.25">
      <c r="A1514" s="151"/>
      <c r="C1514" s="34"/>
      <c r="F1514" s="31"/>
      <c r="H1514" s="31"/>
      <c r="J1514" s="31"/>
      <c r="K1514" s="31"/>
      <c r="L1514" s="31"/>
      <c r="M1514" s="31"/>
    </row>
    <row r="1515" spans="1:13" customFormat="1" ht="12.6" x14ac:dyDescent="0.25">
      <c r="A1515" s="151"/>
      <c r="C1515" s="34"/>
      <c r="F1515" s="31"/>
      <c r="H1515" s="31"/>
      <c r="J1515" s="31"/>
      <c r="K1515" s="31"/>
      <c r="L1515" s="31"/>
      <c r="M1515" s="31"/>
    </row>
    <row r="1516" spans="1:13" customFormat="1" ht="12.6" x14ac:dyDescent="0.25">
      <c r="A1516" s="151"/>
      <c r="C1516" s="34"/>
      <c r="F1516" s="31"/>
      <c r="H1516" s="31"/>
      <c r="J1516" s="31"/>
      <c r="K1516" s="31"/>
      <c r="L1516" s="31"/>
      <c r="M1516" s="31"/>
    </row>
    <row r="1517" spans="1:13" customFormat="1" ht="12.6" x14ac:dyDescent="0.25">
      <c r="A1517" s="151"/>
      <c r="C1517" s="34"/>
      <c r="F1517" s="31"/>
      <c r="H1517" s="31"/>
      <c r="J1517" s="31"/>
      <c r="K1517" s="31"/>
      <c r="L1517" s="31"/>
      <c r="M1517" s="31"/>
    </row>
    <row r="1518" spans="1:13" customFormat="1" ht="12.6" x14ac:dyDescent="0.25">
      <c r="A1518" s="151"/>
      <c r="C1518" s="34"/>
      <c r="F1518" s="31"/>
      <c r="H1518" s="31"/>
      <c r="J1518" s="31"/>
      <c r="K1518" s="31"/>
      <c r="L1518" s="31"/>
      <c r="M1518" s="31"/>
    </row>
    <row r="1519" spans="1:13" customFormat="1" ht="12.6" x14ac:dyDescent="0.25">
      <c r="A1519" s="151"/>
      <c r="C1519" s="34"/>
      <c r="F1519" s="31"/>
      <c r="H1519" s="31"/>
      <c r="J1519" s="31"/>
      <c r="K1519" s="31"/>
      <c r="L1519" s="31"/>
      <c r="M1519" s="31"/>
    </row>
    <row r="1520" spans="1:13" customFormat="1" ht="12.6" x14ac:dyDescent="0.25">
      <c r="A1520" s="151"/>
      <c r="C1520" s="34"/>
      <c r="F1520" s="31"/>
      <c r="H1520" s="31"/>
      <c r="J1520" s="31"/>
      <c r="K1520" s="31"/>
      <c r="L1520" s="31"/>
      <c r="M1520" s="31"/>
    </row>
    <row r="1521" spans="1:13" customFormat="1" ht="12.6" x14ac:dyDescent="0.25">
      <c r="A1521" s="151"/>
      <c r="C1521" s="34"/>
      <c r="F1521" s="31"/>
      <c r="H1521" s="31"/>
      <c r="J1521" s="31"/>
      <c r="K1521" s="31"/>
      <c r="L1521" s="31"/>
      <c r="M1521" s="31"/>
    </row>
    <row r="1522" spans="1:13" customFormat="1" ht="12.6" x14ac:dyDescent="0.25">
      <c r="A1522" s="151"/>
      <c r="C1522" s="34"/>
      <c r="F1522" s="31"/>
      <c r="H1522" s="31"/>
      <c r="J1522" s="31"/>
      <c r="K1522" s="31"/>
      <c r="L1522" s="31"/>
      <c r="M1522" s="31"/>
    </row>
    <row r="1523" spans="1:13" customFormat="1" ht="12.6" x14ac:dyDescent="0.25">
      <c r="A1523" s="151"/>
      <c r="C1523" s="34"/>
      <c r="F1523" s="31"/>
      <c r="H1523" s="31"/>
      <c r="J1523" s="31"/>
      <c r="K1523" s="31"/>
      <c r="L1523" s="31"/>
      <c r="M1523" s="31"/>
    </row>
    <row r="1524" spans="1:13" customFormat="1" ht="12.6" x14ac:dyDescent="0.25">
      <c r="A1524" s="151"/>
      <c r="C1524" s="34"/>
      <c r="F1524" s="31"/>
      <c r="H1524" s="31"/>
      <c r="J1524" s="31"/>
      <c r="K1524" s="31"/>
      <c r="L1524" s="31"/>
      <c r="M1524" s="31"/>
    </row>
    <row r="1525" spans="1:13" customFormat="1" ht="12.6" x14ac:dyDescent="0.25">
      <c r="A1525" s="151"/>
      <c r="C1525" s="34"/>
      <c r="F1525" s="31"/>
      <c r="H1525" s="31"/>
      <c r="J1525" s="31"/>
      <c r="K1525" s="31"/>
      <c r="L1525" s="31"/>
      <c r="M1525" s="31"/>
    </row>
    <row r="1526" spans="1:13" customFormat="1" ht="12.6" x14ac:dyDescent="0.25">
      <c r="A1526" s="151"/>
      <c r="C1526" s="34"/>
      <c r="F1526" s="31"/>
      <c r="H1526" s="31"/>
      <c r="J1526" s="31"/>
      <c r="K1526" s="31"/>
      <c r="L1526" s="31"/>
      <c r="M1526" s="31"/>
    </row>
    <row r="1527" spans="1:13" customFormat="1" ht="12.6" x14ac:dyDescent="0.25">
      <c r="A1527" s="151"/>
      <c r="C1527" s="34"/>
      <c r="F1527" s="31"/>
      <c r="H1527" s="31"/>
      <c r="J1527" s="31"/>
      <c r="K1527" s="31"/>
      <c r="L1527" s="31"/>
      <c r="M1527" s="31"/>
    </row>
    <row r="1528" spans="1:13" customFormat="1" ht="12.6" x14ac:dyDescent="0.25">
      <c r="A1528" s="151"/>
      <c r="C1528" s="34"/>
      <c r="F1528" s="31"/>
      <c r="H1528" s="31"/>
      <c r="J1528" s="31"/>
      <c r="K1528" s="31"/>
      <c r="L1528" s="31"/>
      <c r="M1528" s="31"/>
    </row>
    <row r="1529" spans="1:13" customFormat="1" ht="12.6" x14ac:dyDescent="0.25">
      <c r="A1529" s="151"/>
      <c r="C1529" s="34"/>
      <c r="F1529" s="31"/>
      <c r="H1529" s="31"/>
      <c r="J1529" s="31"/>
      <c r="K1529" s="31"/>
      <c r="L1529" s="31"/>
      <c r="M1529" s="31"/>
    </row>
    <row r="1530" spans="1:13" customFormat="1" ht="12.6" x14ac:dyDescent="0.25">
      <c r="A1530" s="151"/>
      <c r="C1530" s="34"/>
      <c r="F1530" s="31"/>
      <c r="H1530" s="31"/>
      <c r="J1530" s="31"/>
      <c r="K1530" s="31"/>
      <c r="L1530" s="31"/>
      <c r="M1530" s="31"/>
    </row>
    <row r="1531" spans="1:13" customFormat="1" ht="12.6" x14ac:dyDescent="0.25">
      <c r="A1531" s="151"/>
      <c r="C1531" s="34"/>
      <c r="F1531" s="31"/>
      <c r="H1531" s="31"/>
      <c r="J1531" s="31"/>
      <c r="K1531" s="31"/>
      <c r="L1531" s="31"/>
      <c r="M1531" s="31"/>
    </row>
    <row r="1532" spans="1:13" customFormat="1" ht="12.6" x14ac:dyDescent="0.25">
      <c r="A1532" s="151"/>
      <c r="C1532" s="34"/>
      <c r="F1532" s="31"/>
      <c r="H1532" s="31"/>
      <c r="J1532" s="31"/>
      <c r="K1532" s="31"/>
      <c r="L1532" s="31"/>
      <c r="M1532" s="31"/>
    </row>
    <row r="1533" spans="1:13" customFormat="1" ht="12.6" x14ac:dyDescent="0.25">
      <c r="A1533" s="151"/>
      <c r="C1533" s="34"/>
      <c r="F1533" s="31"/>
      <c r="H1533" s="31"/>
      <c r="J1533" s="31"/>
      <c r="K1533" s="31"/>
      <c r="L1533" s="31"/>
      <c r="M1533" s="31"/>
    </row>
    <row r="1534" spans="1:13" customFormat="1" ht="12.6" x14ac:dyDescent="0.25">
      <c r="A1534" s="151"/>
      <c r="C1534" s="34"/>
      <c r="F1534" s="31"/>
      <c r="H1534" s="31"/>
      <c r="J1534" s="31"/>
      <c r="K1534" s="31"/>
      <c r="L1534" s="31"/>
      <c r="M1534" s="31"/>
    </row>
    <row r="1535" spans="1:13" customFormat="1" ht="12.6" x14ac:dyDescent="0.25">
      <c r="A1535" s="151"/>
      <c r="C1535" s="34"/>
      <c r="F1535" s="31"/>
      <c r="H1535" s="31"/>
      <c r="J1535" s="31"/>
      <c r="K1535" s="31"/>
      <c r="L1535" s="31"/>
      <c r="M1535" s="31"/>
    </row>
    <row r="1536" spans="1:13" customFormat="1" ht="12.6" x14ac:dyDescent="0.25">
      <c r="A1536" s="151"/>
      <c r="C1536" s="34"/>
      <c r="F1536" s="31"/>
      <c r="H1536" s="31"/>
      <c r="J1536" s="31"/>
      <c r="K1536" s="31"/>
      <c r="L1536" s="31"/>
      <c r="M1536" s="31"/>
    </row>
    <row r="1537" spans="1:13" customFormat="1" ht="12.6" x14ac:dyDescent="0.25">
      <c r="A1537" s="151"/>
      <c r="C1537" s="34"/>
      <c r="F1537" s="31"/>
      <c r="H1537" s="31"/>
      <c r="J1537" s="31"/>
      <c r="K1537" s="31"/>
      <c r="L1537" s="31"/>
      <c r="M1537" s="31"/>
    </row>
    <row r="1538" spans="1:13" customFormat="1" ht="12.6" x14ac:dyDescent="0.25">
      <c r="A1538" s="151"/>
      <c r="C1538" s="34"/>
      <c r="F1538" s="31"/>
      <c r="H1538" s="31"/>
      <c r="J1538" s="31"/>
      <c r="K1538" s="31"/>
      <c r="L1538" s="31"/>
      <c r="M1538" s="31"/>
    </row>
    <row r="1539" spans="1:13" customFormat="1" ht="12.6" x14ac:dyDescent="0.25">
      <c r="A1539" s="151"/>
      <c r="C1539" s="34"/>
      <c r="F1539" s="31"/>
      <c r="H1539" s="31"/>
      <c r="J1539" s="31"/>
      <c r="K1539" s="31"/>
      <c r="L1539" s="31"/>
      <c r="M1539" s="31"/>
    </row>
    <row r="1540" spans="1:13" customFormat="1" ht="12.6" x14ac:dyDescent="0.25">
      <c r="A1540" s="151"/>
      <c r="C1540" s="34"/>
      <c r="F1540" s="31"/>
      <c r="H1540" s="31"/>
      <c r="J1540" s="31"/>
      <c r="K1540" s="31"/>
      <c r="L1540" s="31"/>
      <c r="M1540" s="31"/>
    </row>
    <row r="1541" spans="1:13" customFormat="1" ht="12.6" x14ac:dyDescent="0.25">
      <c r="A1541" s="151"/>
      <c r="C1541" s="34"/>
      <c r="F1541" s="31"/>
      <c r="H1541" s="31"/>
      <c r="J1541" s="31"/>
      <c r="K1541" s="31"/>
      <c r="L1541" s="31"/>
      <c r="M1541" s="31"/>
    </row>
    <row r="1542" spans="1:13" customFormat="1" ht="12.6" x14ac:dyDescent="0.25">
      <c r="A1542" s="151"/>
      <c r="C1542" s="34"/>
      <c r="F1542" s="31"/>
      <c r="H1542" s="31"/>
      <c r="J1542" s="31"/>
      <c r="K1542" s="31"/>
      <c r="L1542" s="31"/>
      <c r="M1542" s="31"/>
    </row>
    <row r="1543" spans="1:13" customFormat="1" ht="12.6" x14ac:dyDescent="0.25">
      <c r="A1543" s="151"/>
      <c r="C1543" s="34"/>
      <c r="F1543" s="31"/>
      <c r="H1543" s="31"/>
      <c r="J1543" s="31"/>
      <c r="K1543" s="31"/>
      <c r="L1543" s="31"/>
      <c r="M1543" s="31"/>
    </row>
    <row r="1544" spans="1:13" customFormat="1" ht="12.6" x14ac:dyDescent="0.25">
      <c r="A1544" s="151"/>
      <c r="C1544" s="34"/>
      <c r="F1544" s="31"/>
      <c r="H1544" s="31"/>
      <c r="J1544" s="31"/>
      <c r="K1544" s="31"/>
      <c r="L1544" s="31"/>
      <c r="M1544" s="31"/>
    </row>
    <row r="1545" spans="1:13" customFormat="1" ht="12.6" x14ac:dyDescent="0.25">
      <c r="A1545" s="151"/>
      <c r="C1545" s="34"/>
      <c r="F1545" s="31"/>
      <c r="H1545" s="31"/>
      <c r="J1545" s="31"/>
      <c r="K1545" s="31"/>
      <c r="L1545" s="31"/>
      <c r="M1545" s="31"/>
    </row>
    <row r="1546" spans="1:13" customFormat="1" ht="12.6" x14ac:dyDescent="0.25">
      <c r="A1546" s="151"/>
      <c r="C1546" s="34"/>
      <c r="F1546" s="31"/>
      <c r="H1546" s="31"/>
      <c r="J1546" s="31"/>
      <c r="K1546" s="31"/>
      <c r="L1546" s="31"/>
      <c r="M1546" s="31"/>
    </row>
    <row r="1547" spans="1:13" customFormat="1" ht="12.6" x14ac:dyDescent="0.25">
      <c r="A1547" s="151"/>
      <c r="C1547" s="34"/>
      <c r="F1547" s="31"/>
      <c r="H1547" s="31"/>
      <c r="J1547" s="31"/>
      <c r="K1547" s="31"/>
      <c r="L1547" s="31"/>
      <c r="M1547" s="31"/>
    </row>
    <row r="1548" spans="1:13" customFormat="1" ht="12.6" x14ac:dyDescent="0.25">
      <c r="A1548" s="151"/>
      <c r="C1548" s="34"/>
      <c r="F1548" s="31"/>
      <c r="H1548" s="31"/>
      <c r="J1548" s="31"/>
      <c r="K1548" s="31"/>
      <c r="L1548" s="31"/>
      <c r="M1548" s="31"/>
    </row>
    <row r="1549" spans="1:13" customFormat="1" ht="12.6" x14ac:dyDescent="0.25">
      <c r="A1549" s="151"/>
      <c r="C1549" s="34"/>
      <c r="F1549" s="31"/>
      <c r="H1549" s="31"/>
      <c r="J1549" s="31"/>
      <c r="K1549" s="31"/>
      <c r="L1549" s="31"/>
      <c r="M1549" s="31"/>
    </row>
    <row r="1550" spans="1:13" customFormat="1" ht="12.6" x14ac:dyDescent="0.25">
      <c r="A1550" s="151"/>
      <c r="C1550" s="34"/>
      <c r="F1550" s="31"/>
      <c r="H1550" s="31"/>
      <c r="J1550" s="31"/>
      <c r="K1550" s="31"/>
      <c r="L1550" s="31"/>
      <c r="M1550" s="31"/>
    </row>
    <row r="1551" spans="1:13" customFormat="1" ht="12.6" x14ac:dyDescent="0.25">
      <c r="A1551" s="151"/>
      <c r="C1551" s="34"/>
      <c r="F1551" s="31"/>
      <c r="H1551" s="31"/>
      <c r="J1551" s="31"/>
      <c r="K1551" s="31"/>
      <c r="L1551" s="31"/>
      <c r="M1551" s="31"/>
    </row>
    <row r="1552" spans="1:13" customFormat="1" ht="12.6" x14ac:dyDescent="0.25">
      <c r="A1552" s="151"/>
      <c r="C1552" s="34"/>
      <c r="F1552" s="31"/>
      <c r="H1552" s="31"/>
      <c r="J1552" s="31"/>
      <c r="K1552" s="31"/>
      <c r="L1552" s="31"/>
      <c r="M1552" s="31"/>
    </row>
    <row r="1553" spans="1:13" customFormat="1" ht="12.6" x14ac:dyDescent="0.25">
      <c r="A1553" s="151"/>
      <c r="C1553" s="34"/>
      <c r="F1553" s="31"/>
      <c r="H1553" s="31"/>
      <c r="J1553" s="31"/>
      <c r="K1553" s="31"/>
      <c r="L1553" s="31"/>
      <c r="M1553" s="31"/>
    </row>
    <row r="1554" spans="1:13" customFormat="1" ht="12.6" x14ac:dyDescent="0.25">
      <c r="A1554" s="151"/>
      <c r="C1554" s="34"/>
      <c r="F1554" s="31"/>
      <c r="H1554" s="31"/>
      <c r="J1554" s="31"/>
      <c r="K1554" s="31"/>
      <c r="L1554" s="31"/>
      <c r="M1554" s="31"/>
    </row>
    <row r="1555" spans="1:13" customFormat="1" ht="12.6" x14ac:dyDescent="0.25">
      <c r="A1555" s="151"/>
      <c r="C1555" s="34"/>
      <c r="F1555" s="31"/>
      <c r="H1555" s="31"/>
      <c r="J1555" s="31"/>
      <c r="K1555" s="31"/>
      <c r="L1555" s="31"/>
      <c r="M1555" s="31"/>
    </row>
    <row r="1556" spans="1:13" customFormat="1" ht="12.6" x14ac:dyDescent="0.25">
      <c r="A1556" s="151"/>
      <c r="C1556" s="34"/>
      <c r="F1556" s="31"/>
      <c r="H1556" s="31"/>
      <c r="J1556" s="31"/>
      <c r="K1556" s="31"/>
      <c r="L1556" s="31"/>
      <c r="M1556" s="31"/>
    </row>
    <row r="1557" spans="1:13" customFormat="1" ht="12.6" x14ac:dyDescent="0.25">
      <c r="A1557" s="151"/>
      <c r="C1557" s="34"/>
      <c r="F1557" s="31"/>
      <c r="H1557" s="31"/>
      <c r="J1557" s="31"/>
      <c r="K1557" s="31"/>
      <c r="L1557" s="31"/>
      <c r="M1557" s="31"/>
    </row>
    <row r="1558" spans="1:13" customFormat="1" ht="12.6" x14ac:dyDescent="0.25">
      <c r="A1558" s="151"/>
      <c r="C1558" s="34"/>
      <c r="F1558" s="31"/>
      <c r="H1558" s="31"/>
      <c r="J1558" s="31"/>
      <c r="K1558" s="31"/>
      <c r="L1558" s="31"/>
      <c r="M1558" s="31"/>
    </row>
    <row r="1559" spans="1:13" customFormat="1" ht="12.6" x14ac:dyDescent="0.25">
      <c r="A1559" s="151"/>
      <c r="C1559" s="34"/>
      <c r="F1559" s="31"/>
      <c r="H1559" s="31"/>
      <c r="J1559" s="31"/>
      <c r="K1559" s="31"/>
      <c r="L1559" s="31"/>
      <c r="M1559" s="31"/>
    </row>
    <row r="1560" spans="1:13" customFormat="1" ht="12.6" x14ac:dyDescent="0.25">
      <c r="A1560" s="151"/>
      <c r="C1560" s="34"/>
      <c r="F1560" s="31"/>
      <c r="H1560" s="31"/>
      <c r="J1560" s="31"/>
      <c r="K1560" s="31"/>
      <c r="L1560" s="31"/>
      <c r="M1560" s="31"/>
    </row>
    <row r="1561" spans="1:13" customFormat="1" ht="12.6" x14ac:dyDescent="0.25">
      <c r="A1561" s="151"/>
      <c r="C1561" s="34"/>
      <c r="F1561" s="31"/>
      <c r="H1561" s="31"/>
      <c r="J1561" s="31"/>
      <c r="K1561" s="31"/>
      <c r="L1561" s="31"/>
      <c r="M1561" s="31"/>
    </row>
    <row r="1562" spans="1:13" customFormat="1" ht="12.6" x14ac:dyDescent="0.25">
      <c r="A1562" s="151"/>
      <c r="C1562" s="34"/>
      <c r="F1562" s="31"/>
      <c r="H1562" s="31"/>
      <c r="J1562" s="31"/>
      <c r="K1562" s="31"/>
      <c r="L1562" s="31"/>
      <c r="M1562" s="31"/>
    </row>
    <row r="1563" spans="1:13" customFormat="1" ht="12.6" x14ac:dyDescent="0.25">
      <c r="A1563" s="151"/>
      <c r="C1563" s="34"/>
      <c r="F1563" s="31"/>
      <c r="H1563" s="31"/>
      <c r="J1563" s="31"/>
      <c r="K1563" s="31"/>
      <c r="L1563" s="31"/>
      <c r="M1563" s="31"/>
    </row>
    <row r="1564" spans="1:13" customFormat="1" ht="12.6" x14ac:dyDescent="0.25">
      <c r="A1564" s="151"/>
      <c r="C1564" s="34"/>
      <c r="F1564" s="31"/>
      <c r="H1564" s="31"/>
      <c r="J1564" s="31"/>
      <c r="K1564" s="31"/>
      <c r="L1564" s="31"/>
      <c r="M1564" s="31"/>
    </row>
    <row r="1565" spans="1:13" customFormat="1" ht="12.6" x14ac:dyDescent="0.25">
      <c r="A1565" s="151"/>
      <c r="C1565" s="34"/>
      <c r="F1565" s="31"/>
      <c r="H1565" s="31"/>
      <c r="J1565" s="31"/>
      <c r="K1565" s="31"/>
      <c r="L1565" s="31"/>
      <c r="M1565" s="31"/>
    </row>
    <row r="1566" spans="1:13" customFormat="1" ht="12.6" x14ac:dyDescent="0.25">
      <c r="A1566" s="151"/>
      <c r="C1566" s="34"/>
      <c r="F1566" s="31"/>
      <c r="H1566" s="31"/>
      <c r="J1566" s="31"/>
      <c r="K1566" s="31"/>
      <c r="L1566" s="31"/>
      <c r="M1566" s="31"/>
    </row>
    <row r="1567" spans="1:13" customFormat="1" ht="12.6" x14ac:dyDescent="0.25">
      <c r="A1567" s="151"/>
      <c r="C1567" s="34"/>
      <c r="F1567" s="31"/>
      <c r="H1567" s="31"/>
      <c r="J1567" s="31"/>
      <c r="K1567" s="31"/>
      <c r="L1567" s="31"/>
      <c r="M1567" s="31"/>
    </row>
    <row r="1568" spans="1:13" customFormat="1" ht="12.6" x14ac:dyDescent="0.25">
      <c r="A1568" s="151"/>
      <c r="C1568" s="34"/>
      <c r="F1568" s="31"/>
      <c r="H1568" s="31"/>
      <c r="J1568" s="31"/>
      <c r="K1568" s="31"/>
      <c r="L1568" s="31"/>
      <c r="M1568" s="31"/>
    </row>
    <row r="1569" spans="1:13" customFormat="1" ht="12.6" x14ac:dyDescent="0.25">
      <c r="A1569" s="151"/>
      <c r="C1569" s="34"/>
      <c r="F1569" s="31"/>
      <c r="H1569" s="31"/>
      <c r="J1569" s="31"/>
      <c r="K1569" s="31"/>
      <c r="L1569" s="31"/>
      <c r="M1569" s="31"/>
    </row>
    <row r="1570" spans="1:13" customFormat="1" ht="12.6" x14ac:dyDescent="0.25">
      <c r="A1570" s="151"/>
      <c r="C1570" s="34"/>
      <c r="F1570" s="31"/>
      <c r="H1570" s="31"/>
      <c r="J1570" s="31"/>
      <c r="K1570" s="31"/>
      <c r="L1570" s="31"/>
      <c r="M1570" s="31"/>
    </row>
    <row r="1571" spans="1:13" customFormat="1" ht="12.6" x14ac:dyDescent="0.25">
      <c r="A1571" s="151"/>
      <c r="C1571" s="34"/>
      <c r="F1571" s="31"/>
      <c r="H1571" s="31"/>
      <c r="J1571" s="31"/>
      <c r="K1571" s="31"/>
      <c r="L1571" s="31"/>
      <c r="M1571" s="31"/>
    </row>
    <row r="1572" spans="1:13" customFormat="1" ht="12.6" x14ac:dyDescent="0.25">
      <c r="A1572" s="151"/>
      <c r="C1572" s="34"/>
      <c r="F1572" s="31"/>
      <c r="H1572" s="31"/>
      <c r="J1572" s="31"/>
      <c r="K1572" s="31"/>
      <c r="L1572" s="31"/>
      <c r="M1572" s="31"/>
    </row>
    <row r="1573" spans="1:13" customFormat="1" ht="12.6" x14ac:dyDescent="0.25">
      <c r="A1573" s="151"/>
      <c r="C1573" s="34"/>
      <c r="F1573" s="31"/>
      <c r="H1573" s="31"/>
      <c r="J1573" s="31"/>
      <c r="K1573" s="31"/>
      <c r="L1573" s="31"/>
      <c r="M1573" s="31"/>
    </row>
    <row r="1574" spans="1:13" customFormat="1" ht="12.6" x14ac:dyDescent="0.25">
      <c r="A1574" s="151"/>
      <c r="C1574" s="34"/>
      <c r="F1574" s="31"/>
      <c r="H1574" s="31"/>
      <c r="J1574" s="31"/>
      <c r="K1574" s="31"/>
      <c r="L1574" s="31"/>
      <c r="M1574" s="31"/>
    </row>
    <row r="1575" spans="1:13" customFormat="1" ht="12.6" x14ac:dyDescent="0.25">
      <c r="A1575" s="151"/>
      <c r="C1575" s="34"/>
      <c r="F1575" s="31"/>
      <c r="H1575" s="31"/>
      <c r="J1575" s="31"/>
      <c r="K1575" s="31"/>
      <c r="L1575" s="31"/>
      <c r="M1575" s="31"/>
    </row>
    <row r="1576" spans="1:13" customFormat="1" ht="12.6" x14ac:dyDescent="0.25">
      <c r="A1576" s="151"/>
      <c r="C1576" s="34"/>
      <c r="F1576" s="31"/>
      <c r="H1576" s="31"/>
      <c r="J1576" s="31"/>
      <c r="K1576" s="31"/>
      <c r="L1576" s="31"/>
      <c r="M1576" s="31"/>
    </row>
    <row r="1577" spans="1:13" customFormat="1" ht="12.6" x14ac:dyDescent="0.25">
      <c r="A1577" s="151"/>
      <c r="C1577" s="34"/>
      <c r="F1577" s="31"/>
      <c r="H1577" s="31"/>
      <c r="J1577" s="31"/>
      <c r="K1577" s="31"/>
      <c r="L1577" s="31"/>
      <c r="M1577" s="31"/>
    </row>
    <row r="1578" spans="1:13" customFormat="1" ht="12.6" x14ac:dyDescent="0.25">
      <c r="A1578" s="151"/>
      <c r="C1578" s="34"/>
      <c r="F1578" s="31"/>
      <c r="H1578" s="31"/>
      <c r="J1578" s="31"/>
      <c r="K1578" s="31"/>
      <c r="L1578" s="31"/>
      <c r="M1578" s="31"/>
    </row>
    <row r="1579" spans="1:13" customFormat="1" ht="12.6" x14ac:dyDescent="0.25">
      <c r="A1579" s="151"/>
      <c r="C1579" s="34"/>
      <c r="F1579" s="31"/>
      <c r="H1579" s="31"/>
      <c r="J1579" s="31"/>
      <c r="K1579" s="31"/>
      <c r="L1579" s="31"/>
      <c r="M1579" s="31"/>
    </row>
    <row r="1580" spans="1:13" customFormat="1" ht="12.6" x14ac:dyDescent="0.25">
      <c r="A1580" s="151"/>
      <c r="C1580" s="34"/>
      <c r="F1580" s="31"/>
      <c r="H1580" s="31"/>
      <c r="J1580" s="31"/>
      <c r="K1580" s="31"/>
      <c r="L1580" s="31"/>
      <c r="M1580" s="31"/>
    </row>
    <row r="1581" spans="1:13" customFormat="1" ht="12.6" x14ac:dyDescent="0.25">
      <c r="A1581" s="151"/>
      <c r="C1581" s="34"/>
      <c r="F1581" s="31"/>
      <c r="H1581" s="31"/>
      <c r="J1581" s="31"/>
      <c r="K1581" s="31"/>
      <c r="L1581" s="31"/>
      <c r="M1581" s="31"/>
    </row>
    <row r="1582" spans="1:13" customFormat="1" ht="12.6" x14ac:dyDescent="0.25">
      <c r="A1582" s="151"/>
      <c r="C1582" s="34"/>
      <c r="F1582" s="31"/>
      <c r="H1582" s="31"/>
      <c r="J1582" s="31"/>
      <c r="K1582" s="31"/>
      <c r="L1582" s="31"/>
      <c r="M1582" s="31"/>
    </row>
    <row r="1583" spans="1:13" customFormat="1" ht="12.6" x14ac:dyDescent="0.25">
      <c r="A1583" s="151"/>
      <c r="C1583" s="34"/>
      <c r="F1583" s="31"/>
      <c r="H1583" s="31"/>
      <c r="J1583" s="31"/>
      <c r="K1583" s="31"/>
      <c r="L1583" s="31"/>
      <c r="M1583" s="31"/>
    </row>
    <row r="1584" spans="1:13" customFormat="1" ht="12.6" x14ac:dyDescent="0.25">
      <c r="A1584" s="151"/>
      <c r="C1584" s="34"/>
      <c r="F1584" s="31"/>
      <c r="H1584" s="31"/>
      <c r="J1584" s="31"/>
      <c r="K1584" s="31"/>
      <c r="L1584" s="31"/>
      <c r="M1584" s="31"/>
    </row>
    <row r="1585" spans="1:13" customFormat="1" ht="12.6" x14ac:dyDescent="0.25">
      <c r="A1585" s="151"/>
      <c r="C1585" s="34"/>
      <c r="F1585" s="31"/>
      <c r="H1585" s="31"/>
      <c r="J1585" s="31"/>
      <c r="K1585" s="31"/>
      <c r="L1585" s="31"/>
      <c r="M1585" s="31"/>
    </row>
    <row r="1586" spans="1:13" customFormat="1" ht="12.6" x14ac:dyDescent="0.25">
      <c r="A1586" s="151"/>
      <c r="C1586" s="34"/>
      <c r="F1586" s="31"/>
      <c r="H1586" s="31"/>
      <c r="J1586" s="31"/>
      <c r="K1586" s="31"/>
      <c r="L1586" s="31"/>
      <c r="M1586" s="31"/>
    </row>
    <row r="1587" spans="1:13" customFormat="1" ht="12.6" x14ac:dyDescent="0.25">
      <c r="A1587" s="151"/>
      <c r="C1587" s="34"/>
      <c r="F1587" s="31"/>
      <c r="H1587" s="31"/>
      <c r="J1587" s="31"/>
      <c r="K1587" s="31"/>
      <c r="L1587" s="31"/>
      <c r="M1587" s="31"/>
    </row>
    <row r="1588" spans="1:13" customFormat="1" ht="12.6" x14ac:dyDescent="0.25">
      <c r="A1588" s="151"/>
      <c r="C1588" s="34"/>
      <c r="F1588" s="31"/>
      <c r="H1588" s="31"/>
      <c r="J1588" s="31"/>
      <c r="K1588" s="31"/>
      <c r="L1588" s="31"/>
      <c r="M1588" s="31"/>
    </row>
    <row r="1589" spans="1:13" customFormat="1" ht="12.6" x14ac:dyDescent="0.25">
      <c r="A1589" s="151"/>
      <c r="C1589" s="34"/>
      <c r="F1589" s="31"/>
      <c r="H1589" s="31"/>
      <c r="J1589" s="31"/>
      <c r="K1589" s="31"/>
      <c r="L1589" s="31"/>
      <c r="M1589" s="31"/>
    </row>
    <row r="1590" spans="1:13" customFormat="1" ht="12.6" x14ac:dyDescent="0.25">
      <c r="A1590" s="151"/>
      <c r="C1590" s="34"/>
      <c r="F1590" s="31"/>
      <c r="H1590" s="31"/>
      <c r="J1590" s="31"/>
      <c r="K1590" s="31"/>
      <c r="L1590" s="31"/>
      <c r="M1590" s="31"/>
    </row>
    <row r="1591" spans="1:13" customFormat="1" ht="12.6" x14ac:dyDescent="0.25">
      <c r="A1591" s="151"/>
      <c r="C1591" s="34"/>
      <c r="F1591" s="31"/>
      <c r="H1591" s="31"/>
      <c r="J1591" s="31"/>
      <c r="K1591" s="31"/>
      <c r="L1591" s="31"/>
      <c r="M1591" s="31"/>
    </row>
    <row r="1592" spans="1:13" customFormat="1" ht="12.6" x14ac:dyDescent="0.25">
      <c r="A1592" s="151"/>
      <c r="C1592" s="34"/>
      <c r="F1592" s="31"/>
      <c r="H1592" s="31"/>
      <c r="J1592" s="31"/>
      <c r="K1592" s="31"/>
      <c r="L1592" s="31"/>
      <c r="M1592" s="31"/>
    </row>
    <row r="1593" spans="1:13" customFormat="1" ht="12.6" x14ac:dyDescent="0.25">
      <c r="A1593" s="151"/>
      <c r="C1593" s="34"/>
      <c r="F1593" s="31"/>
      <c r="H1593" s="31"/>
      <c r="J1593" s="31"/>
      <c r="K1593" s="31"/>
      <c r="L1593" s="31"/>
      <c r="M1593" s="31"/>
    </row>
    <row r="1594" spans="1:13" customFormat="1" ht="12.6" x14ac:dyDescent="0.25">
      <c r="A1594" s="151"/>
      <c r="C1594" s="34"/>
      <c r="F1594" s="31"/>
      <c r="H1594" s="31"/>
      <c r="J1594" s="31"/>
      <c r="K1594" s="31"/>
      <c r="L1594" s="31"/>
      <c r="M1594" s="31"/>
    </row>
    <row r="1595" spans="1:13" customFormat="1" ht="12.6" x14ac:dyDescent="0.25">
      <c r="A1595" s="151"/>
      <c r="C1595" s="34"/>
      <c r="F1595" s="31"/>
      <c r="H1595" s="31"/>
      <c r="J1595" s="31"/>
      <c r="K1595" s="31"/>
      <c r="L1595" s="31"/>
      <c r="M1595" s="31"/>
    </row>
    <row r="1596" spans="1:13" customFormat="1" ht="12.6" x14ac:dyDescent="0.25">
      <c r="A1596" s="151"/>
      <c r="C1596" s="34"/>
      <c r="F1596" s="31"/>
      <c r="H1596" s="31"/>
      <c r="J1596" s="31"/>
      <c r="K1596" s="31"/>
      <c r="L1596" s="31"/>
      <c r="M1596" s="31"/>
    </row>
    <row r="1597" spans="1:13" customFormat="1" ht="12.6" x14ac:dyDescent="0.25">
      <c r="A1597" s="151"/>
      <c r="C1597" s="34"/>
      <c r="F1597" s="31"/>
      <c r="H1597" s="31"/>
      <c r="J1597" s="31"/>
      <c r="K1597" s="31"/>
      <c r="L1597" s="31"/>
      <c r="M1597" s="31"/>
    </row>
    <row r="1598" spans="1:13" customFormat="1" ht="12.6" x14ac:dyDescent="0.25">
      <c r="A1598" s="151"/>
      <c r="C1598" s="34"/>
      <c r="F1598" s="31"/>
      <c r="H1598" s="31"/>
      <c r="J1598" s="31"/>
      <c r="K1598" s="31"/>
      <c r="L1598" s="31"/>
      <c r="M1598" s="31"/>
    </row>
    <row r="1599" spans="1:13" customFormat="1" ht="12.6" x14ac:dyDescent="0.25">
      <c r="A1599" s="151"/>
      <c r="C1599" s="34"/>
      <c r="F1599" s="31"/>
      <c r="H1599" s="31"/>
      <c r="J1599" s="31"/>
      <c r="K1599" s="31"/>
      <c r="L1599" s="31"/>
      <c r="M1599" s="31"/>
    </row>
    <row r="1600" spans="1:13" customFormat="1" ht="12.6" x14ac:dyDescent="0.25">
      <c r="A1600" s="151"/>
      <c r="C1600" s="34"/>
      <c r="F1600" s="31"/>
      <c r="H1600" s="31"/>
      <c r="J1600" s="31"/>
      <c r="K1600" s="31"/>
      <c r="L1600" s="31"/>
      <c r="M1600" s="31"/>
    </row>
    <row r="1601" spans="1:13" customFormat="1" ht="12.6" x14ac:dyDescent="0.25">
      <c r="A1601" s="151"/>
      <c r="C1601" s="34"/>
      <c r="F1601" s="31"/>
      <c r="H1601" s="31"/>
      <c r="J1601" s="31"/>
      <c r="K1601" s="31"/>
      <c r="L1601" s="31"/>
      <c r="M1601" s="31"/>
    </row>
    <row r="1602" spans="1:13" customFormat="1" ht="12.6" x14ac:dyDescent="0.25">
      <c r="A1602" s="151"/>
      <c r="C1602" s="34"/>
      <c r="F1602" s="31"/>
      <c r="H1602" s="31"/>
      <c r="J1602" s="31"/>
      <c r="K1602" s="31"/>
      <c r="L1602" s="31"/>
      <c r="M1602" s="31"/>
    </row>
    <row r="1603" spans="1:13" customFormat="1" ht="12.6" x14ac:dyDescent="0.25">
      <c r="A1603" s="151"/>
      <c r="C1603" s="34"/>
      <c r="F1603" s="31"/>
      <c r="H1603" s="31"/>
      <c r="J1603" s="31"/>
      <c r="K1603" s="31"/>
      <c r="L1603" s="31"/>
      <c r="M1603" s="31"/>
    </row>
    <row r="1604" spans="1:13" customFormat="1" ht="12.6" x14ac:dyDescent="0.25">
      <c r="A1604" s="151"/>
      <c r="C1604" s="34"/>
      <c r="F1604" s="31"/>
      <c r="H1604" s="31"/>
      <c r="J1604" s="31"/>
      <c r="K1604" s="31"/>
      <c r="L1604" s="31"/>
      <c r="M1604" s="31"/>
    </row>
    <row r="1605" spans="1:13" customFormat="1" ht="12.6" x14ac:dyDescent="0.25">
      <c r="A1605" s="151"/>
      <c r="C1605" s="34"/>
      <c r="F1605" s="31"/>
      <c r="H1605" s="31"/>
      <c r="J1605" s="31"/>
      <c r="K1605" s="31"/>
      <c r="L1605" s="31"/>
      <c r="M1605" s="31"/>
    </row>
    <row r="1606" spans="1:13" customFormat="1" ht="12.6" x14ac:dyDescent="0.25">
      <c r="A1606" s="151"/>
      <c r="C1606" s="34"/>
      <c r="F1606" s="31"/>
      <c r="H1606" s="31"/>
      <c r="J1606" s="31"/>
      <c r="K1606" s="31"/>
      <c r="L1606" s="31"/>
      <c r="M1606" s="31"/>
    </row>
    <row r="1607" spans="1:13" customFormat="1" ht="12.6" x14ac:dyDescent="0.25">
      <c r="A1607" s="151"/>
      <c r="C1607" s="34"/>
      <c r="F1607" s="31"/>
      <c r="H1607" s="31"/>
      <c r="J1607" s="31"/>
      <c r="K1607" s="31"/>
      <c r="L1607" s="31"/>
      <c r="M1607" s="31"/>
    </row>
    <row r="1608" spans="1:13" customFormat="1" ht="12.6" x14ac:dyDescent="0.25">
      <c r="A1608" s="151"/>
      <c r="C1608" s="34"/>
      <c r="F1608" s="31"/>
      <c r="H1608" s="31"/>
      <c r="J1608" s="31"/>
      <c r="K1608" s="31"/>
      <c r="L1608" s="31"/>
      <c r="M1608" s="31"/>
    </row>
    <row r="1609" spans="1:13" customFormat="1" ht="12.6" x14ac:dyDescent="0.25">
      <c r="A1609" s="151"/>
      <c r="C1609" s="34"/>
      <c r="F1609" s="31"/>
      <c r="H1609" s="31"/>
      <c r="J1609" s="31"/>
      <c r="K1609" s="31"/>
      <c r="L1609" s="31"/>
      <c r="M1609" s="31"/>
    </row>
    <row r="1610" spans="1:13" customFormat="1" ht="12.6" x14ac:dyDescent="0.25">
      <c r="A1610" s="151"/>
      <c r="C1610" s="34"/>
      <c r="F1610" s="31"/>
      <c r="H1610" s="31"/>
      <c r="J1610" s="31"/>
      <c r="K1610" s="31"/>
      <c r="L1610" s="31"/>
      <c r="M1610" s="31"/>
    </row>
    <row r="1611" spans="1:13" customFormat="1" ht="12.6" x14ac:dyDescent="0.25">
      <c r="A1611" s="151"/>
      <c r="C1611" s="34"/>
      <c r="F1611" s="31"/>
      <c r="H1611" s="31"/>
      <c r="J1611" s="31"/>
      <c r="K1611" s="31"/>
      <c r="L1611" s="31"/>
      <c r="M1611" s="31"/>
    </row>
    <row r="1612" spans="1:13" customFormat="1" ht="12.6" x14ac:dyDescent="0.25">
      <c r="A1612" s="151"/>
      <c r="C1612" s="34"/>
      <c r="F1612" s="31"/>
      <c r="H1612" s="31"/>
      <c r="J1612" s="31"/>
      <c r="K1612" s="31"/>
      <c r="L1612" s="31"/>
      <c r="M1612" s="31"/>
    </row>
    <row r="1613" spans="1:13" customFormat="1" ht="12.6" x14ac:dyDescent="0.25">
      <c r="A1613" s="151"/>
      <c r="C1613" s="34"/>
      <c r="F1613" s="31"/>
      <c r="H1613" s="31"/>
      <c r="J1613" s="31"/>
      <c r="K1613" s="31"/>
      <c r="L1613" s="31"/>
      <c r="M1613" s="31"/>
    </row>
    <row r="1614" spans="1:13" customFormat="1" ht="12.6" x14ac:dyDescent="0.25">
      <c r="A1614" s="151"/>
      <c r="C1614" s="34"/>
      <c r="F1614" s="31"/>
      <c r="H1614" s="31"/>
      <c r="J1614" s="31"/>
      <c r="K1614" s="31"/>
      <c r="L1614" s="31"/>
      <c r="M1614" s="31"/>
    </row>
    <row r="1615" spans="1:13" customFormat="1" ht="12.6" x14ac:dyDescent="0.25">
      <c r="A1615" s="151"/>
      <c r="C1615" s="34"/>
      <c r="F1615" s="31"/>
      <c r="H1615" s="31"/>
      <c r="J1615" s="31"/>
      <c r="K1615" s="31"/>
      <c r="L1615" s="31"/>
      <c r="M1615" s="31"/>
    </row>
    <row r="1616" spans="1:13" customFormat="1" ht="12.6" x14ac:dyDescent="0.25">
      <c r="A1616" s="151"/>
      <c r="C1616" s="34"/>
      <c r="F1616" s="31"/>
      <c r="H1616" s="31"/>
      <c r="J1616" s="31"/>
      <c r="K1616" s="31"/>
      <c r="L1616" s="31"/>
      <c r="M1616" s="31"/>
    </row>
    <row r="1617" spans="1:13" customFormat="1" ht="12.6" x14ac:dyDescent="0.25">
      <c r="A1617" s="151"/>
      <c r="C1617" s="34"/>
      <c r="F1617" s="31"/>
      <c r="H1617" s="31"/>
      <c r="J1617" s="31"/>
      <c r="K1617" s="31"/>
      <c r="L1617" s="31"/>
      <c r="M1617" s="31"/>
    </row>
    <row r="1618" spans="1:13" customFormat="1" ht="12.6" x14ac:dyDescent="0.25">
      <c r="A1618" s="151"/>
      <c r="C1618" s="34"/>
      <c r="F1618" s="31"/>
      <c r="H1618" s="31"/>
      <c r="J1618" s="31"/>
      <c r="K1618" s="31"/>
      <c r="L1618" s="31"/>
      <c r="M1618" s="31"/>
    </row>
    <row r="1619" spans="1:13" customFormat="1" ht="12.6" x14ac:dyDescent="0.25">
      <c r="A1619" s="151"/>
      <c r="C1619" s="34"/>
      <c r="F1619" s="31"/>
      <c r="H1619" s="31"/>
      <c r="J1619" s="31"/>
      <c r="K1619" s="31"/>
      <c r="L1619" s="31"/>
      <c r="M1619" s="31"/>
    </row>
    <row r="1620" spans="1:13" customFormat="1" ht="12.6" x14ac:dyDescent="0.25">
      <c r="A1620" s="151"/>
      <c r="C1620" s="34"/>
      <c r="F1620" s="31"/>
      <c r="H1620" s="31"/>
      <c r="J1620" s="31"/>
      <c r="K1620" s="31"/>
      <c r="L1620" s="31"/>
      <c r="M1620" s="31"/>
    </row>
    <row r="1621" spans="1:13" customFormat="1" ht="12.6" x14ac:dyDescent="0.25">
      <c r="A1621" s="151"/>
      <c r="C1621" s="34"/>
      <c r="F1621" s="31"/>
      <c r="H1621" s="31"/>
      <c r="J1621" s="31"/>
      <c r="K1621" s="31"/>
      <c r="L1621" s="31"/>
      <c r="M1621" s="31"/>
    </row>
    <row r="1622" spans="1:13" customFormat="1" ht="12.6" x14ac:dyDescent="0.25">
      <c r="A1622" s="151"/>
      <c r="C1622" s="34"/>
      <c r="F1622" s="31"/>
      <c r="H1622" s="31"/>
      <c r="J1622" s="31"/>
      <c r="K1622" s="31"/>
      <c r="L1622" s="31"/>
      <c r="M1622" s="31"/>
    </row>
    <row r="1623" spans="1:13" customFormat="1" ht="12.6" x14ac:dyDescent="0.25">
      <c r="A1623" s="151"/>
      <c r="C1623" s="34"/>
      <c r="F1623" s="31"/>
      <c r="H1623" s="31"/>
      <c r="J1623" s="31"/>
      <c r="K1623" s="31"/>
      <c r="L1623" s="31"/>
      <c r="M1623" s="31"/>
    </row>
    <row r="1624" spans="1:13" customFormat="1" ht="12.6" x14ac:dyDescent="0.25">
      <c r="A1624" s="151"/>
      <c r="C1624" s="34"/>
      <c r="F1624" s="31"/>
      <c r="H1624" s="31"/>
      <c r="J1624" s="31"/>
      <c r="K1624" s="31"/>
      <c r="L1624" s="31"/>
      <c r="M1624" s="31"/>
    </row>
    <row r="1625" spans="1:13" customFormat="1" ht="12.6" x14ac:dyDescent="0.25">
      <c r="A1625" s="151"/>
      <c r="C1625" s="34"/>
      <c r="F1625" s="31"/>
      <c r="H1625" s="31"/>
      <c r="J1625" s="31"/>
      <c r="K1625" s="31"/>
      <c r="L1625" s="31"/>
      <c r="M1625" s="31"/>
    </row>
    <row r="1626" spans="1:13" customFormat="1" ht="12.6" x14ac:dyDescent="0.25">
      <c r="A1626" s="151"/>
      <c r="C1626" s="34"/>
      <c r="F1626" s="31"/>
      <c r="H1626" s="31"/>
      <c r="J1626" s="31"/>
      <c r="K1626" s="31"/>
      <c r="L1626" s="31"/>
      <c r="M1626" s="31"/>
    </row>
    <row r="1627" spans="1:13" customFormat="1" ht="12.6" x14ac:dyDescent="0.25">
      <c r="A1627" s="151"/>
      <c r="C1627" s="34"/>
      <c r="F1627" s="31"/>
      <c r="H1627" s="31"/>
      <c r="J1627" s="31"/>
      <c r="K1627" s="31"/>
      <c r="L1627" s="31"/>
      <c r="M1627" s="31"/>
    </row>
    <row r="1628" spans="1:13" customFormat="1" ht="12.6" x14ac:dyDescent="0.25">
      <c r="A1628" s="151"/>
      <c r="C1628" s="34"/>
      <c r="F1628" s="31"/>
      <c r="H1628" s="31"/>
      <c r="J1628" s="31"/>
      <c r="K1628" s="31"/>
      <c r="L1628" s="31"/>
      <c r="M1628" s="31"/>
    </row>
    <row r="1629" spans="1:13" customFormat="1" ht="12.6" x14ac:dyDescent="0.25">
      <c r="A1629" s="151"/>
      <c r="C1629" s="34"/>
      <c r="F1629" s="31"/>
      <c r="H1629" s="31"/>
      <c r="J1629" s="31"/>
      <c r="K1629" s="31"/>
      <c r="L1629" s="31"/>
      <c r="M1629" s="31"/>
    </row>
    <row r="1630" spans="1:13" customFormat="1" ht="12.6" x14ac:dyDescent="0.25">
      <c r="A1630" s="151"/>
      <c r="C1630" s="34"/>
      <c r="F1630" s="31"/>
      <c r="H1630" s="31"/>
      <c r="J1630" s="31"/>
      <c r="K1630" s="31"/>
      <c r="L1630" s="31"/>
      <c r="M1630" s="31"/>
    </row>
  </sheetData>
  <mergeCells count="2">
    <mergeCell ref="B1:P1"/>
    <mergeCell ref="B2:P2"/>
  </mergeCells>
  <phoneticPr fontId="0" type="noConversion"/>
  <printOptions horizontalCentered="1" verticalCentered="1"/>
  <pageMargins left="0.15748031496062992" right="0.17" top="0.15748031496062992" bottom="0.15748031496062992" header="0" footer="0.15748031496062992"/>
  <pageSetup scale="60" orientation="portrait" r:id="rId1"/>
  <headerFooter alignWithMargins="0"/>
  <ignoredErrors>
    <ignoredError sqref="D10:P14 D57:P62 D47:M56 D21:P46 D15:M20 O15:P20" unlockedFormula="1"/>
    <ignoredError sqref="N47:P56 N15:N20" formula="1" unlockedFormula="1"/>
    <ignoredError sqref="I6 B12:C22 C34:C37 C45:C54 K6 C4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detallado</vt:lpstr>
      <vt:lpstr>EJEC.ACUM.</vt:lpstr>
      <vt:lpstr>EJEC.ACUM.!Área_de_impresión</vt:lpstr>
      <vt:lpstr>detallado!Títulos_a_imprimir</vt:lpstr>
      <vt:lpstr>EJEC.ACUM.!Títulos_a_imprimir</vt:lpstr>
    </vt:vector>
  </TitlesOfParts>
  <Company>sercotec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sercotec</dc:creator>
  <cp:lastModifiedBy>Alejandra Valdenegro Araya</cp:lastModifiedBy>
  <cp:lastPrinted>2018-01-15T13:00:33Z</cp:lastPrinted>
  <dcterms:created xsi:type="dcterms:W3CDTF">2001-02-12T01:21:35Z</dcterms:created>
  <dcterms:modified xsi:type="dcterms:W3CDTF">2022-12-29T13:30:32Z</dcterms:modified>
</cp:coreProperties>
</file>