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autoCompressPictures="0"/>
  <bookViews>
    <workbookView xWindow="0" yWindow="840" windowWidth="12030" windowHeight="4725" tabRatio="938" firstSheet="2" activeTab="2"/>
  </bookViews>
  <sheets>
    <sheet name="BRECHAS EQUIPO" sheetId="23" r:id="rId1"/>
    <sheet name="ACTIV. DES. PROFESIONAL" sheetId="24" r:id="rId2"/>
    <sheet name="PLAN DE CAPACITACIÓN REGULAR" sheetId="25" r:id="rId3"/>
    <sheet name="CRONOGR. CAPACIT. REGULAR" sheetId="26" r:id="rId4"/>
    <sheet name="PRESUPUESTO EJECUCIÓN" sheetId="21" r:id="rId5"/>
    <sheet name="Calculo publicidad plan medios" sheetId="28" r:id="rId6"/>
    <sheet name="Calculo" sheetId="27" r:id="rId7"/>
  </sheets>
  <definedNames>
    <definedName name="_xlnm._FilterDatabase" localSheetId="4" hidden="1">'PRESUPUESTO EJECUCIÓN'!$A$9:$N$45</definedName>
  </definedNames>
  <calcPr calcId="124519"/>
</workbook>
</file>

<file path=xl/calcChain.xml><?xml version="1.0" encoding="utf-8"?>
<calcChain xmlns="http://schemas.openxmlformats.org/spreadsheetml/2006/main">
  <c r="G34" i="21"/>
  <c r="H15" i="25"/>
  <c r="R17" l="1"/>
  <c r="Q6"/>
  <c r="Q5"/>
  <c r="Q4"/>
  <c r="Q3"/>
  <c r="N73" i="27" l="1"/>
  <c r="N72"/>
  <c r="N71"/>
  <c r="N67"/>
  <c r="N68"/>
  <c r="N69"/>
  <c r="N70"/>
  <c r="N66"/>
  <c r="Q8" i="25"/>
  <c r="N41" i="27"/>
  <c r="N61"/>
  <c r="N62"/>
  <c r="N60"/>
  <c r="N59"/>
  <c r="N58"/>
  <c r="N57"/>
  <c r="N56"/>
  <c r="N55"/>
  <c r="N54"/>
  <c r="N53"/>
  <c r="N52"/>
  <c r="N51"/>
  <c r="N50"/>
  <c r="N49"/>
  <c r="N48"/>
  <c r="N47"/>
  <c r="N42"/>
  <c r="N40"/>
  <c r="N43"/>
  <c r="N39"/>
  <c r="N44"/>
  <c r="N45"/>
  <c r="N46"/>
  <c r="N38"/>
  <c r="N74" l="1"/>
  <c r="N63"/>
  <c r="AA23" i="28"/>
  <c r="AC18"/>
  <c r="AC17"/>
  <c r="AC16"/>
  <c r="AC15"/>
  <c r="AC14"/>
  <c r="AC11"/>
  <c r="AC10"/>
  <c r="AC9"/>
  <c r="AC8"/>
  <c r="AC7"/>
  <c r="AC6"/>
  <c r="AC23" l="1"/>
  <c r="N35" i="27"/>
  <c r="N32"/>
  <c r="N8"/>
  <c r="N17"/>
  <c r="N29"/>
  <c r="N22"/>
  <c r="N23"/>
  <c r="N24"/>
  <c r="N25"/>
  <c r="N26"/>
  <c r="N27"/>
  <c r="N28"/>
  <c r="N21"/>
  <c r="N13"/>
  <c r="N14"/>
  <c r="N15"/>
  <c r="N16"/>
  <c r="N12"/>
  <c r="P8"/>
  <c r="O8"/>
  <c r="N4"/>
  <c r="N5"/>
  <c r="N6"/>
  <c r="N7"/>
  <c r="N3"/>
  <c r="E31" i="21"/>
  <c r="E32" l="1"/>
  <c r="E34"/>
  <c r="E27" s="1"/>
  <c r="E40" s="1"/>
  <c r="K19"/>
  <c r="K20"/>
  <c r="K21"/>
  <c r="Q14" i="25"/>
  <c r="Q13"/>
  <c r="Q12"/>
  <c r="Q11"/>
  <c r="Q7"/>
  <c r="L19" i="21"/>
  <c r="G18"/>
  <c r="E11"/>
  <c r="G42"/>
  <c r="G45" s="1"/>
  <c r="H42"/>
  <c r="H45" s="1"/>
  <c r="I42"/>
  <c r="I45" s="1"/>
  <c r="J42"/>
  <c r="J45" s="1"/>
  <c r="G27"/>
  <c r="G40" s="1"/>
  <c r="H27"/>
  <c r="H40" s="1"/>
  <c r="I27"/>
  <c r="I40" s="1"/>
  <c r="G24"/>
  <c r="H24"/>
  <c r="I24"/>
  <c r="J24"/>
  <c r="E24"/>
  <c r="G22"/>
  <c r="H22"/>
  <c r="I22"/>
  <c r="J22"/>
  <c r="E22"/>
  <c r="F18"/>
  <c r="I18"/>
  <c r="E18"/>
  <c r="G11"/>
  <c r="I11"/>
  <c r="J11"/>
  <c r="K43"/>
  <c r="L39"/>
  <c r="K39"/>
  <c r="K38"/>
  <c r="L38"/>
  <c r="L37"/>
  <c r="K37"/>
  <c r="L36"/>
  <c r="K36"/>
  <c r="K29"/>
  <c r="K30"/>
  <c r="K31"/>
  <c r="K32"/>
  <c r="K33"/>
  <c r="L33"/>
  <c r="L34"/>
  <c r="K35"/>
  <c r="K28"/>
  <c r="K25"/>
  <c r="K24" s="1"/>
  <c r="K23"/>
  <c r="K22" s="1"/>
  <c r="L17"/>
  <c r="K17"/>
  <c r="K13"/>
  <c r="K14"/>
  <c r="K15"/>
  <c r="K16"/>
  <c r="K12"/>
  <c r="J18"/>
  <c r="J26" l="1"/>
  <c r="I26"/>
  <c r="I41" s="1"/>
  <c r="K18"/>
  <c r="G26"/>
  <c r="G47" s="1"/>
  <c r="K11"/>
  <c r="K34"/>
  <c r="K27" s="1"/>
  <c r="K40" s="1"/>
  <c r="E26"/>
  <c r="E41" s="1"/>
  <c r="E44" s="1"/>
  <c r="K26" l="1"/>
  <c r="I47"/>
  <c r="G41"/>
  <c r="H50" s="1"/>
  <c r="K41"/>
  <c r="E42"/>
  <c r="E45" s="1"/>
  <c r="E47" s="1"/>
  <c r="F44" s="1"/>
  <c r="L44" s="1"/>
  <c r="K44"/>
  <c r="K42" s="1"/>
  <c r="K45" s="1"/>
  <c r="K47" s="1"/>
  <c r="I50" l="1"/>
  <c r="H21"/>
  <c r="F29"/>
  <c r="L29" s="1"/>
  <c r="F43"/>
  <c r="F23"/>
  <c r="F31"/>
  <c r="L31" s="1"/>
  <c r="H13"/>
  <c r="E49"/>
  <c r="F12"/>
  <c r="H12"/>
  <c r="F14"/>
  <c r="F15"/>
  <c r="H20"/>
  <c r="F35"/>
  <c r="L35" s="1"/>
  <c r="F16"/>
  <c r="F30"/>
  <c r="L30" s="1"/>
  <c r="H16"/>
  <c r="F25"/>
  <c r="F28"/>
  <c r="J32"/>
  <c r="J27" s="1"/>
  <c r="J40" s="1"/>
  <c r="H14"/>
  <c r="H15"/>
  <c r="F13"/>
  <c r="L13" s="1"/>
  <c r="F32"/>
  <c r="L32" l="1"/>
  <c r="L16"/>
  <c r="H11"/>
  <c r="L28"/>
  <c r="F27"/>
  <c r="F40" s="1"/>
  <c r="L14"/>
  <c r="F42"/>
  <c r="F45" s="1"/>
  <c r="L43"/>
  <c r="L42" s="1"/>
  <c r="L45" s="1"/>
  <c r="L15"/>
  <c r="F24"/>
  <c r="L25"/>
  <c r="L24" s="1"/>
  <c r="J47"/>
  <c r="J41"/>
  <c r="L12"/>
  <c r="F11"/>
  <c r="L23"/>
  <c r="L22" s="1"/>
  <c r="F22"/>
  <c r="H18"/>
  <c r="L27" l="1"/>
  <c r="L40" s="1"/>
  <c r="H26"/>
  <c r="H47" s="1"/>
  <c r="L11"/>
  <c r="F26"/>
  <c r="L18"/>
  <c r="L26" l="1"/>
  <c r="L47" s="1"/>
  <c r="H41"/>
  <c r="F41"/>
  <c r="F47"/>
  <c r="L41" l="1"/>
</calcChain>
</file>

<file path=xl/comments1.xml><?xml version="1.0" encoding="utf-8"?>
<comments xmlns="http://schemas.openxmlformats.org/spreadsheetml/2006/main">
  <authors>
    <author>Usuario</author>
  </authors>
  <commentList>
    <comment ref="G34" authorId="0">
      <text>
        <r>
          <rPr>
            <b/>
            <sz val="9"/>
            <color indexed="81"/>
            <rFont val="Tahoma"/>
            <family val="2"/>
          </rPr>
          <t>Rodrigo Uribe: $9.276.660 Doctores UCM.
$6.000.000 Estudiantes en Practica.(Estudios de Mercado)
$ 4.705.840 Escuela de Mujeres</t>
        </r>
        <r>
          <rPr>
            <sz val="9"/>
            <color indexed="81"/>
            <rFont val="Tahoma"/>
            <family val="2"/>
          </rPr>
          <t xml:space="preserve">
</t>
        </r>
      </text>
    </comment>
  </commentList>
</comments>
</file>

<file path=xl/sharedStrings.xml><?xml version="1.0" encoding="utf-8"?>
<sst xmlns="http://schemas.openxmlformats.org/spreadsheetml/2006/main" count="1505" uniqueCount="384">
  <si>
    <t>SERCOTEC</t>
  </si>
  <si>
    <t>TOTAL POR CENTRO</t>
  </si>
  <si>
    <t>Aporte propio</t>
  </si>
  <si>
    <t>Pesos Chilenos ($)</t>
  </si>
  <si>
    <t>% del Total del presupuesto</t>
  </si>
  <si>
    <t>A.  RECURSOS HUMANOS</t>
  </si>
  <si>
    <t>1) Director</t>
  </si>
  <si>
    <t>2) Asesor Mentor Senior</t>
  </si>
  <si>
    <t>4) Asesor Mentor Junior</t>
  </si>
  <si>
    <t>7) Asistente Administrativo</t>
  </si>
  <si>
    <t>Subtotal Operación Proyecto</t>
  </si>
  <si>
    <t>Subtotal RRHH y Operación del Proyecto</t>
  </si>
  <si>
    <t>C.  ADMINISTRACIÓN</t>
  </si>
  <si>
    <t>Subtotal Administración</t>
  </si>
  <si>
    <t>Aporte apalancado de Terceros</t>
  </si>
  <si>
    <t>INDEMNIZACION POR AÑOS DE SERVICIO (IAS)</t>
  </si>
  <si>
    <t>VACACIONES</t>
  </si>
  <si>
    <t xml:space="preserve">Subtotal Recursos Humanos </t>
  </si>
  <si>
    <r>
      <t xml:space="preserve">B.  OPERACIÓN </t>
    </r>
    <r>
      <rPr>
        <sz val="10"/>
        <rFont val="Arial"/>
        <family val="2"/>
      </rPr>
      <t>(Incorporar las filas que sean necesarias en caso de existir valor agregado distinto a las partidas descritas a continuación)</t>
    </r>
  </si>
  <si>
    <t>PARTIDAS PRESUPUESTARIAS</t>
  </si>
  <si>
    <t xml:space="preserve">1) Materiales de Oficina </t>
  </si>
  <si>
    <t xml:space="preserve">3) Publicidad </t>
  </si>
  <si>
    <t>4) Traslados y viáticos</t>
  </si>
  <si>
    <t>5) Arriendos (muebles e inmuebles)</t>
  </si>
  <si>
    <t>D.  TOTALES</t>
  </si>
  <si>
    <t xml:space="preserve">Aportes Proponente </t>
  </si>
  <si>
    <t>Valor Agregado (Incorporar las filas que sean necesarias, sólo con cargo a aportes del proponente)</t>
  </si>
  <si>
    <t>0$</t>
  </si>
  <si>
    <r>
      <rPr>
        <b/>
        <sz val="20"/>
        <rFont val="Arial"/>
        <family val="2"/>
      </rPr>
      <t>PRESUPUESTO EJECUCIÓN ANUAL DEL CENTRO DE DESARROLLO DE NEGOCIOS</t>
    </r>
    <r>
      <rPr>
        <b/>
        <sz val="10"/>
        <rFont val="Arial"/>
        <family val="2"/>
      </rPr>
      <t xml:space="preserve">
</t>
    </r>
    <r>
      <rPr>
        <b/>
        <sz val="12"/>
        <rFont val="Arial"/>
        <family val="2"/>
      </rPr>
      <t>(Montos en pesos chilenos. Recuerde considerar el tamaño del centro al que postula)</t>
    </r>
  </si>
  <si>
    <t>10) Comisiones e Impuestos</t>
  </si>
  <si>
    <t>HONORARIOS Y SERVICIOS PROFESIONALES</t>
  </si>
  <si>
    <t xml:space="preserve">2) Servicios Básicos -Generales (Energía, Agua, Internet, Telefonía fija y movil, TV Cable ) </t>
  </si>
  <si>
    <t>6) Licencias (Licencias Sistema de gestión, otras liciencias necesarias para la operación)</t>
  </si>
  <si>
    <t>9) Reparaciones -Mantención</t>
  </si>
  <si>
    <t>1) Garantías (Prima, comisiones e intereses de garantias vinculadas a la formalización con Sercotec)</t>
  </si>
  <si>
    <t>8) Capacitación (Capacitación y entrenamiento para el Recurso Humano del CDN)</t>
  </si>
  <si>
    <t>7) Capacitación (Capacitación y entrenamiento para los clientes del CDN)</t>
  </si>
  <si>
    <t>Se consideran todos los Honorarios y servicios profesionales referidos a la estructura basica de recursos humanos de un CDN.
Valor Agregado (Incorporar las filas que sean necesarias, sólo con cargo a aportes del proponente)</t>
  </si>
  <si>
    <t>11) Vacaciones (Considerar la porvisión de estos gastos)</t>
  </si>
  <si>
    <t>2) Comisión de administración (A+B)*10% (solo de Sercotec)</t>
  </si>
  <si>
    <t>REMUNERACIONES (considerar valor bruto mas el costo empresa)</t>
  </si>
  <si>
    <t>10) Indemnización por años de Servicio (Considerar la provisión de estos gastos)</t>
  </si>
  <si>
    <t>9) Asesores especialistas (Horas hombre sólo con cargo a aportes del proponente)</t>
  </si>
  <si>
    <t>CENTRO</t>
  </si>
  <si>
    <t>DETECTAR BRECHAS (SOLO LAS RELACIONADAS A LA GESTIÓN DEL CENTRO EN EL TERRITORIO)</t>
  </si>
  <si>
    <t>NOMBRE INTEGRANTE DEL EQUIPO</t>
  </si>
  <si>
    <t>CARGO</t>
  </si>
  <si>
    <t>BRECHAS INDIVIDUALES DETECTADAS (solo las individuales)</t>
  </si>
  <si>
    <t>Director</t>
  </si>
  <si>
    <t>Asesor Senior 1</t>
  </si>
  <si>
    <t>Asesor Junior 1</t>
  </si>
  <si>
    <t>Asistente Administrativo</t>
  </si>
  <si>
    <t>Marque con X; y defina los meses, según la duración del Acuerdo de Desempeño Anual del centro.</t>
  </si>
  <si>
    <t>N°</t>
  </si>
  <si>
    <t>NOMBRE DE LA ACTIVIDAD DE DESARROLLO PROFESIONAL</t>
  </si>
  <si>
    <t>DESCRIPCIÓN DE LA ACTIVIDAD</t>
  </si>
  <si>
    <t>¿CÓMO SE VINCULA A LOS SERVICIOS QUE BRINDA EL CENTRO, O A LAS BRECHAS DETECTADAS?</t>
  </si>
  <si>
    <t>¿QUIÉN PARTICIPARÁ?
Identifique quien participará, ya sea uno o más integrantes del equipo. Favor nombrar, e identificar el cargo.</t>
  </si>
  <si>
    <t>DURACIÓN ESTIMADA DE LA ACTIVIDAD, EN HORAS</t>
  </si>
  <si>
    <t>ORIGEN DE LOS RECURSOS
(PRESUPUESTO SERCOTEC/PRESUPUESTO OPERADOR/APORTE DE TERCEROS/GESTIÓN DEL DIRECTOR/OTRO especifique).</t>
  </si>
  <si>
    <t>COSTO O VALOR ASOCIADO A LA ACTIVIDAD</t>
  </si>
  <si>
    <t>CALENDARIO DE DESARROLLO PROFESIONAL:
OBSERVACIONES AL CALENDARIO</t>
  </si>
  <si>
    <t>MES 1</t>
  </si>
  <si>
    <t>MES 2</t>
  </si>
  <si>
    <t>MES 3</t>
  </si>
  <si>
    <t>MES 4</t>
  </si>
  <si>
    <t>MES 5</t>
  </si>
  <si>
    <t>MES 6</t>
  </si>
  <si>
    <t>MES 7</t>
  </si>
  <si>
    <t>MES 8</t>
  </si>
  <si>
    <t>MES 9</t>
  </si>
  <si>
    <t>MES 10</t>
  </si>
  <si>
    <t>MES 11</t>
  </si>
  <si>
    <t>MES 12</t>
  </si>
  <si>
    <t>Nombre del evento</t>
  </si>
  <si>
    <t>Breve descripción del evento</t>
  </si>
  <si>
    <r>
      <t xml:space="preserve">Periodicidad
</t>
    </r>
    <r>
      <rPr>
        <b/>
        <sz val="8"/>
        <color theme="1"/>
        <rFont val="Calibri"/>
        <family val="2"/>
        <scheme val="minor"/>
      </rPr>
      <t>(referido a si será permanente o esporádica. Se excluyen los eventos extraordinarios, que pudiesen ocurrir durante la operación)</t>
    </r>
  </si>
  <si>
    <t>Tipo de evento (marque con X)</t>
  </si>
  <si>
    <t>Duración aproximada del evento</t>
  </si>
  <si>
    <t>Indique quien será el relator (asesor del centro, relator externo, otro)</t>
  </si>
  <si>
    <t>¿Cómo se financia este relator?</t>
  </si>
  <si>
    <t>Enfocada a clientes nivel
(marque con X)</t>
  </si>
  <si>
    <t>N° de participantes proyectado</t>
  </si>
  <si>
    <t>Costo promedio de la actividad</t>
  </si>
  <si>
    <t>Taller</t>
  </si>
  <si>
    <t>Charla</t>
  </si>
  <si>
    <t>Seminario</t>
  </si>
  <si>
    <t>Recursos Sercotec
(marque con X)</t>
  </si>
  <si>
    <t>Recursos operador o socio colaborador (marque con X)</t>
  </si>
  <si>
    <t>Otro (indique)</t>
  </si>
  <si>
    <t>N1</t>
  </si>
  <si>
    <t>N2</t>
  </si>
  <si>
    <t>N3</t>
  </si>
  <si>
    <t>Otro (ejemplo: abierto a todo público)</t>
  </si>
  <si>
    <t>BRECHAS GRUPALES TRANSVERSALES
(necesarias abordar con todo el equipo)</t>
  </si>
  <si>
    <t>REGIÓN</t>
  </si>
  <si>
    <t>AGENDA CENTROS DE DESARROLLO DE NEGOCIOS  2016</t>
  </si>
  <si>
    <t>COMUNA</t>
  </si>
  <si>
    <t>NOMBRE ACTIVIDAD (Máximo 32 caracteres con espacios)</t>
  </si>
  <si>
    <t>DESCRIPCIÓN ACTIVIDAD (Explicar en qué consistirá de forma clara y precisa. Referencia: 300 caracteres)</t>
  </si>
  <si>
    <t>LUGAR 
(dirección completa, calle, número)</t>
  </si>
  <si>
    <t>ADJUNTA MATERIAL GRÁFICO DE DIFUSIÓN 
(Sí - No)</t>
  </si>
  <si>
    <t>¿QUÉ INCLUYE ESTE COSTO?
Describa en detalle.</t>
  </si>
  <si>
    <t>¿Qué Institución proveerá el servicio?</t>
  </si>
  <si>
    <t>Especifique los gastos asociados a cada actividad, en detalle</t>
  </si>
  <si>
    <t>¿QUÉ INSTITUCIÓN PROVEERÁ ESTE SERVICIO TENTATIVAMENTE?</t>
  </si>
  <si>
    <t>Rodrigo Uribe Castillo</t>
  </si>
  <si>
    <t>Tributaria / Negocio Digital</t>
  </si>
  <si>
    <t>Base de datos / Gestión Asertiva</t>
  </si>
  <si>
    <t>Comunicación eficiente de la propuesta de valor</t>
  </si>
  <si>
    <t>Trabajo en equipo - Coaching</t>
  </si>
  <si>
    <t>Oscar Belmar Yañez</t>
  </si>
  <si>
    <t>Carolina Parra Hernandez</t>
  </si>
  <si>
    <t>Desarrollo del modelo de negocios</t>
  </si>
  <si>
    <t>Diseño del negocio a través de la metodología Canvas y aplicando conceptos de Lean Startup</t>
  </si>
  <si>
    <t>Permanente (mensual)</t>
  </si>
  <si>
    <t>X</t>
  </si>
  <si>
    <t>3 hrs.</t>
  </si>
  <si>
    <t>Asesor del Centro</t>
  </si>
  <si>
    <t>CDN</t>
  </si>
  <si>
    <t>Evaluación económica y financiera</t>
  </si>
  <si>
    <t>Conceptos para la evaluación de un negocio, como flujo de caja, capital de trabajo y financiamiento.</t>
  </si>
  <si>
    <t>Formalización del negocio</t>
  </si>
  <si>
    <t>Aspectos jurídicos, tributarios y contables de la creación de una empresa.</t>
  </si>
  <si>
    <t xml:space="preserve">Marketing para mejorar las ventas </t>
  </si>
  <si>
    <t>Estrategias de venta y herramientas para la dinamización comercial del negocio.</t>
  </si>
  <si>
    <t xml:space="preserve">Facturación electrónica </t>
  </si>
  <si>
    <t>Utilización de la plataforma virtual del SII para la emisión de documentos mercantiles.</t>
  </si>
  <si>
    <t>2 hrs.</t>
  </si>
  <si>
    <t>Relator Externo</t>
  </si>
  <si>
    <t>Horas profesionales de preparación y Relator.</t>
  </si>
  <si>
    <t>Sistema de compras públicas</t>
  </si>
  <si>
    <t>Marco regulatorio y los actores que intervienen (ChileCompra, MercadoPúblico y Chileproveedores)</t>
  </si>
  <si>
    <t>Esporádico (anual)</t>
  </si>
  <si>
    <t>4 hrs.</t>
  </si>
  <si>
    <t>Horas profesionales de preparación; Relator; Viajes; Materiales; Salón; Catering.</t>
  </si>
  <si>
    <t>Apoyo a la contratación laboral</t>
  </si>
  <si>
    <t>Aspectos claves de la contratación de trabajadores y organismos de apoyo.</t>
  </si>
  <si>
    <t>Patentes y permisos para emprender</t>
  </si>
  <si>
    <t>Normativa y organismos involucrados para el funcionamiento de una empresa.</t>
  </si>
  <si>
    <t>Fuentes de financiamiento para la empresa</t>
  </si>
  <si>
    <t>Fondos de fomento públicos y productos bancarios para emprender o crecer.</t>
  </si>
  <si>
    <t>Esporádico (trimestral)</t>
  </si>
  <si>
    <t>Negocios digitales</t>
  </si>
  <si>
    <t>Medios digitales para explotar el modelos de negocio, descubriendo nuevas oportunidades.</t>
  </si>
  <si>
    <t>Esporádico (semestral)</t>
  </si>
  <si>
    <t>Herramientas de negociación / ventas</t>
  </si>
  <si>
    <t>Metodologías de negociación y/o de estimulación de ventas para empresarios.</t>
  </si>
  <si>
    <t>8 hrs.</t>
  </si>
  <si>
    <t>10 o 15 Hrs.</t>
  </si>
  <si>
    <t>Maule</t>
  </si>
  <si>
    <t>Cauquenes</t>
  </si>
  <si>
    <t>Antonio Varas N°206, Cauquenes</t>
  </si>
  <si>
    <t>No</t>
  </si>
  <si>
    <t>11 o 15 Hrs.</t>
  </si>
  <si>
    <t>12 o 15 Hrs.</t>
  </si>
  <si>
    <t>13 o 15 Hrs.</t>
  </si>
  <si>
    <t>Municipalidad de Pelluhue, Samuel Jofré S/N, Curanipe</t>
  </si>
  <si>
    <t>Pelluhue</t>
  </si>
  <si>
    <t>Municipalidad de Chanco, Abdón Fuentealba S/N, Chanco</t>
  </si>
  <si>
    <t>Municipalidad de Empedrado, Bernardo O´Higgins N°422, Empedrado</t>
  </si>
  <si>
    <t>Neurociencia aplicada en liderazgo y Coaching</t>
  </si>
  <si>
    <t>Desarrollar liderazgo asertivo, empático e inspiracional</t>
  </si>
  <si>
    <t>Coaching / Negociación</t>
  </si>
  <si>
    <t>Se vincula directamente con brecha personal y transversales</t>
  </si>
  <si>
    <t>Rodrigo Uribe Castillo (Asesor Senior)</t>
  </si>
  <si>
    <t>48 horas</t>
  </si>
  <si>
    <t>Clases Presenciales, material de apoyo virtual.</t>
  </si>
  <si>
    <t>Universidad Adolfo Ibañez</t>
  </si>
  <si>
    <t>Negocios Digitales</t>
  </si>
  <si>
    <t>Potenciamiento de las oportunidades de negocio del entorno digital</t>
  </si>
  <si>
    <t>Oscar Belmar Yáñez (Asesor Junior)</t>
  </si>
  <si>
    <t>24 horas</t>
  </si>
  <si>
    <t>Presupuesto Sercotec</t>
  </si>
  <si>
    <t>Clases Virtuales Presenciales, material de apoyo virtual.</t>
  </si>
  <si>
    <t>Manager Coach</t>
  </si>
  <si>
    <t>Desarrollar Habilidades Efectivas en un entorno de cambio</t>
  </si>
  <si>
    <t>Manejo de datos, Filtros y tablas dinamicas con excel</t>
  </si>
  <si>
    <t>Herramientas de planilla excel para mejorar gestión de base de datos.</t>
  </si>
  <si>
    <t>Carolina Parra Hernandez(Asistente administrativo)</t>
  </si>
  <si>
    <t>33 Horas</t>
  </si>
  <si>
    <t>Inacap Talca</t>
  </si>
  <si>
    <t xml:space="preserve">6) Asistente Ejecutivo </t>
  </si>
  <si>
    <t xml:space="preserve">Administración Vicerrectoria UCM </t>
  </si>
  <si>
    <t>Periodista Vicerrectoría UCM</t>
  </si>
  <si>
    <t>Clínicas empresariales</t>
  </si>
  <si>
    <t>Talleres de asesorías en temas legales, laborales, comercio electrónico, tributario y otras especializadas.</t>
  </si>
  <si>
    <t>Horas profesionales, colación y traslado relatores (universidad).</t>
  </si>
  <si>
    <t>OBSERVACIONES</t>
  </si>
  <si>
    <t>Es recomendable mantener una memoria de calculo de este Item</t>
  </si>
  <si>
    <t>Es recomendable respaldar remuneraciones con lso respectivos contratos de trabajo y/o anexos en el que se detalle las funciones del cargo.
Se debe entregar detalle de remuneraciones (Bruto,Bonos, Asignaciones, Total Haberes, Costo empresa, entre otros)</t>
  </si>
  <si>
    <t>Sercotec nivel Central subsidiara para este año el costo por licencias de Neoserra equivalente  a $ 1,280,000, monto que debeera ser reitimizado al Item de Capacitación especializada.
Se solcita indicar a que corresponde la diferencia de $ 470,000 en este Item.</t>
  </si>
  <si>
    <t>Se incrementa presupuesto en $ 1,280,000 destinado para capacitación especializada (ej. Clinica juridica, tributaria entre otras que se detecten como brechas para lso clienets del Centro)</t>
  </si>
  <si>
    <t>Se solicta la memoria de calculo de este Item. De considerarse arriendo de Vehiculo este debe ser reitimizado a traslados y Viaticos.</t>
  </si>
  <si>
    <t>Indicar las HH que se estan valorando</t>
  </si>
  <si>
    <t>Indicar las HH y rol que se estan valorando</t>
  </si>
  <si>
    <t>RESPUESTAS</t>
  </si>
  <si>
    <t>Se realizaran los anexos correspondientes por cada trabajador. Detallando lo adjuntado en ultima Hoja.                                                                                                                                 Nosotros como CDN, comenzamos con una estructura diferente a la de los demas centros. Teniamos 1 Director, 3 asesores senior part time, 2 Junior y 1 asistente administrativo, este ultimo con actividades de ejecutivo. En Febrero el CDN cambia su estructura a petición del operador quedando con: 1 Director, 1 asesor Senior, 2 Asesor Junior y 1 asistente administrativo. Nuestra propuesta para alinearnos lo mas posible a los demás CDN, es la siguiente: 1 Director, 1 Asesor Senior, 1 Asesor Junior, 1 Asistente Ejecutivo y 1 Asistente Administrativo. la idea surgio al momento de que por parte del equipo de gerencia de Centros propuso tener una asistente administrativa en el equipo. Si nuestra propuesta fuese aprovada, nuestra actual A. Administrativa subirá cargo a Asistente Ejecutiva con la misma remuneración. ($700.000 mensuales. Este cargo lo viene reaizando desde el inicio en CDN)</t>
  </si>
  <si>
    <t>10HH semanales, el sera el encargado de llevar el plan de medio del CDN cauquenes. (viajes, entrevistas, publicaciones, ediciones,entre otros).</t>
  </si>
  <si>
    <t>10 hh semanales, trabajo administrativos con temas del CDN, Viaticos, Firmas, Compras, direccionar documentos, cotizar, giros, pagos,entre otros.</t>
  </si>
  <si>
    <t xml:space="preserve">Anexada en ultima hoja. </t>
  </si>
  <si>
    <t>$470.000 se distribuyen en Bonos y en Viaticos.</t>
  </si>
  <si>
    <t>Arriendo Camioneta</t>
  </si>
  <si>
    <t>Detalle Arriendo Camioneta (Octubre 2016- Septiembre 2017) cargo Traslados y Viaticos</t>
  </si>
  <si>
    <t xml:space="preserve">Arriendo Casa </t>
  </si>
  <si>
    <t>Detalle Arriendo Casa (Octubre 2016- Septiembre 2017)</t>
  </si>
  <si>
    <t>OTROS</t>
  </si>
  <si>
    <t>ASEO</t>
  </si>
  <si>
    <t>VERISURE</t>
  </si>
  <si>
    <t>TELEFONO</t>
  </si>
  <si>
    <t>INTERNET</t>
  </si>
  <si>
    <t>CELULARES</t>
  </si>
  <si>
    <t>NUEVOSUR</t>
  </si>
  <si>
    <t>CGE</t>
  </si>
  <si>
    <t>Detalle Gastos Básicos (Octubre 2016- Septiembre 2017)</t>
  </si>
  <si>
    <t>Asistente Ejecutivo</t>
  </si>
  <si>
    <t>Asesor Junior</t>
  </si>
  <si>
    <t>Asesor Senior</t>
  </si>
  <si>
    <t>Detalle Costo Empresa 2° año (Octubre 2016- Septiembre 2017)</t>
  </si>
  <si>
    <t>IAS</t>
  </si>
  <si>
    <t>Vacaciones</t>
  </si>
  <si>
    <t>Detalle Remuneraciones 2° año (Octubre 2016- Septiembre 2017)</t>
  </si>
  <si>
    <t>Total remuneraciones</t>
  </si>
  <si>
    <t>Total costo empresa</t>
  </si>
  <si>
    <t>Total gastos basicos</t>
  </si>
  <si>
    <t>Total Arriendo</t>
  </si>
  <si>
    <t>Provisiones</t>
  </si>
  <si>
    <t>PLAN DE MEDIOS ANUAL - CDN CAUQUENES</t>
  </si>
  <si>
    <t>Meses</t>
  </si>
  <si>
    <t>Proveedor</t>
  </si>
  <si>
    <t>Servicio</t>
  </si>
  <si>
    <t>Cobertura</t>
  </si>
  <si>
    <t>O</t>
  </si>
  <si>
    <t>N</t>
  </si>
  <si>
    <t>D</t>
  </si>
  <si>
    <t>E</t>
  </si>
  <si>
    <t>F</t>
  </si>
  <si>
    <t>M</t>
  </si>
  <si>
    <t>A</t>
  </si>
  <si>
    <t>J</t>
  </si>
  <si>
    <t>S</t>
  </si>
  <si>
    <t>Valor neto</t>
  </si>
  <si>
    <t>Impuesto</t>
  </si>
  <si>
    <t>Subtotal</t>
  </si>
  <si>
    <t>Medios escritos</t>
  </si>
  <si>
    <t>Diario La Voz de la Provincia</t>
  </si>
  <si>
    <t>Publicidad mensual (media página)</t>
  </si>
  <si>
    <t>Cauquenes, Chanco y Pelluhue</t>
  </si>
  <si>
    <t>Revista NOS</t>
  </si>
  <si>
    <t>Entrevista, publicidad y sociales de evento CDN)</t>
  </si>
  <si>
    <t>Región del Maule</t>
  </si>
  <si>
    <t>Vida Universitaria</t>
  </si>
  <si>
    <t>Entrevista y testimonio</t>
  </si>
  <si>
    <t>Interna y autoridades externas Región del Maule</t>
  </si>
  <si>
    <t>Entérate UCM</t>
  </si>
  <si>
    <t>Entrevista nuevo director CDN</t>
  </si>
  <si>
    <t>Interna UCM (posicionamiento interno)</t>
  </si>
  <si>
    <t>Radios</t>
  </si>
  <si>
    <t>Red Géminis</t>
  </si>
  <si>
    <t>Tandas diarias</t>
  </si>
  <si>
    <t>Cauquenes y alrededores</t>
  </si>
  <si>
    <t>Buena Nueva</t>
  </si>
  <si>
    <t>6 tandas diarias</t>
  </si>
  <si>
    <t>Zona costera Provincia de Cauquenes</t>
  </si>
  <si>
    <t>Audiovisual</t>
  </si>
  <si>
    <t>Primer Render</t>
  </si>
  <si>
    <t>Video cápsula gráfica visual (1 min)</t>
  </si>
  <si>
    <t>Uso en actividades, redes sociales y tandas TV local</t>
  </si>
  <si>
    <t>Waipe</t>
  </si>
  <si>
    <t>Video testimonial (1,30 a 2 min)</t>
  </si>
  <si>
    <t>Redes sociales, web y TV local</t>
  </si>
  <si>
    <t>Televisión</t>
  </si>
  <si>
    <t>TV Cauquenes</t>
  </si>
  <si>
    <t>Tandas diarias y entrevistas, cobertura de actividades</t>
  </si>
  <si>
    <t>Publicidad Web</t>
  </si>
  <si>
    <t>Cauquenino.com</t>
  </si>
  <si>
    <t>Publicidad (invitación)</t>
  </si>
  <si>
    <t>Provincia Cauquenes</t>
  </si>
  <si>
    <t>Lavozdecauquenes.cl</t>
  </si>
  <si>
    <t>Marchandising</t>
  </si>
  <si>
    <t>Imprenta contacto</t>
  </si>
  <si>
    <t>Tarjetas de presentación 5 personas</t>
  </si>
  <si>
    <t>Todo evento</t>
  </si>
  <si>
    <t>ByM</t>
  </si>
  <si>
    <t>200 Regalos publicitarios</t>
  </si>
  <si>
    <t>Fidelización clientes</t>
  </si>
  <si>
    <t>Redes sociales</t>
  </si>
  <si>
    <t>RRSS Revista NOS</t>
  </si>
  <si>
    <t>Cobertura de entrevistas y publicidad</t>
  </si>
  <si>
    <t>RRSS La Voz de la Provincia</t>
  </si>
  <si>
    <t>RRSS Cauquenino</t>
  </si>
  <si>
    <t>Total sin IVA</t>
  </si>
  <si>
    <t>Total</t>
  </si>
  <si>
    <t>ITEM</t>
  </si>
  <si>
    <t>REMUNERACIONES</t>
  </si>
  <si>
    <t>MATERIALES OFICINA</t>
  </si>
  <si>
    <t>SS BASICOS-GENERALES</t>
  </si>
  <si>
    <t>PUBLICIDAD</t>
  </si>
  <si>
    <t>TRASLADOS Y VIATICOS</t>
  </si>
  <si>
    <t>LICENCIAS</t>
  </si>
  <si>
    <t>CAPACITACION (Clientes)</t>
  </si>
  <si>
    <t>CAPACITACION (RRHH)</t>
  </si>
  <si>
    <t>REPARACIONES-MANTENCIONES</t>
  </si>
  <si>
    <t>GARANTIAS</t>
  </si>
  <si>
    <t xml:space="preserve">OH </t>
  </si>
  <si>
    <t>ARRIENDOS</t>
  </si>
  <si>
    <t xml:space="preserve">Jornadas Santiago </t>
  </si>
  <si>
    <t>Viatico Jornadas en Santiago, incluye estadía, pasajes y Comida.</t>
  </si>
  <si>
    <t xml:space="preserve">Detalle Materiales de Oficina (Octubre 2016- Septiembre 2017) </t>
  </si>
  <si>
    <t>Archivadores</t>
  </si>
  <si>
    <t>Hojas</t>
  </si>
  <si>
    <t>Lapices</t>
  </si>
  <si>
    <t>Plumones</t>
  </si>
  <si>
    <t>Toner</t>
  </si>
  <si>
    <t>Carpetas</t>
  </si>
  <si>
    <t>Fundas</t>
  </si>
  <si>
    <t>Visores</t>
  </si>
  <si>
    <t>Destacadores</t>
  </si>
  <si>
    <t>Separadores</t>
  </si>
  <si>
    <t>Pendrives</t>
  </si>
  <si>
    <t>Pegamentos</t>
  </si>
  <si>
    <t>Corchetes</t>
  </si>
  <si>
    <t>Cables PC</t>
  </si>
  <si>
    <t>Timbres</t>
  </si>
  <si>
    <t>Corrector</t>
  </si>
  <si>
    <t>Tacos de apuntes</t>
  </si>
  <si>
    <t>CD</t>
  </si>
  <si>
    <t>Post-it</t>
  </si>
  <si>
    <t>Cuadernos</t>
  </si>
  <si>
    <t>Cinta de embalajes</t>
  </si>
  <si>
    <t>Cinta adhesiva scotch</t>
  </si>
  <si>
    <t>Clip</t>
  </si>
  <si>
    <t>Doble clips</t>
  </si>
  <si>
    <t>Carpetas Colgantes</t>
  </si>
  <si>
    <t xml:space="preserve"> Materiales, Coffee Break</t>
  </si>
  <si>
    <t>Relatores Externos</t>
  </si>
  <si>
    <t xml:space="preserve">Relatores Externos </t>
  </si>
  <si>
    <t xml:space="preserve"> Materiales; Salón; Catering.</t>
  </si>
  <si>
    <t>Total Materiales de oficina</t>
  </si>
  <si>
    <t>Total Traslados y viaticos (camioneta)</t>
  </si>
  <si>
    <t xml:space="preserve">Detalle Mantención de edificio (Octubre 2016- Septiembre 2017) </t>
  </si>
  <si>
    <t>Total Mantención</t>
  </si>
  <si>
    <t>Iluminación</t>
  </si>
  <si>
    <t>Gasfisteria</t>
  </si>
  <si>
    <t>Pintura</t>
  </si>
  <si>
    <t>Mobiliario</t>
  </si>
  <si>
    <t>Aire a/c</t>
  </si>
  <si>
    <t xml:space="preserve">Equipos </t>
  </si>
  <si>
    <t>Sala Capacitación</t>
  </si>
  <si>
    <t>Sala Tecnológica</t>
  </si>
  <si>
    <t>500.000 serán financiados por operador</t>
  </si>
  <si>
    <t>Manejo clientes conflictivos</t>
  </si>
  <si>
    <t>36 horas</t>
  </si>
  <si>
    <t>Herramientas para mejorar gestión de clientes.</t>
  </si>
  <si>
    <t>Capacitación Gerencia CDN</t>
  </si>
  <si>
    <t>Todos</t>
  </si>
  <si>
    <t>Estudios de Mercado</t>
  </si>
  <si>
    <t>Horas Estudiantes, Colación y Estadías</t>
  </si>
  <si>
    <t>Escuela fortalecimiento empresarial femenino</t>
  </si>
  <si>
    <t>Esporádico (Anual)</t>
  </si>
  <si>
    <t>60 hrs.</t>
  </si>
  <si>
    <t>Estudiantes en práctica</t>
  </si>
  <si>
    <t>Horas profesionales, colación y traslado relatores (universidad). Materiales; Salón; Catering.</t>
  </si>
  <si>
    <t>15 Hrs</t>
  </si>
  <si>
    <t>FECHA</t>
  </si>
  <si>
    <t>HORA DE INICIO</t>
  </si>
  <si>
    <t>Cámara de Comercio e Industrias, Calle Catedral 608, Cauquenes</t>
  </si>
  <si>
    <t>Marco regulatorio y los actores que intervienen (ChileCompra, MercadoPúblico y Chileproveedores).</t>
  </si>
  <si>
    <t>Gobernación Provincial de Cauquenes</t>
  </si>
  <si>
    <t>I. Municipalidad de Pelluhue</t>
  </si>
  <si>
    <t>10 Hrs.</t>
  </si>
  <si>
    <t>Realización y transferencia medológica de investigación de mercado</t>
  </si>
  <si>
    <t>Realización de Escuela Empresarial para mujeres, módulos de gestión empresarial</t>
  </si>
  <si>
    <t>1 actividad semanal de 5 hrs. durante 3 meses</t>
  </si>
  <si>
    <t>9 Hrs.</t>
  </si>
  <si>
    <t>Detalle número de actividades</t>
  </si>
  <si>
    <t>1 actividad mensual</t>
  </si>
  <si>
    <t>18 actividades</t>
  </si>
  <si>
    <t>4 actividades nov-16 dic-16 abr-17 may-17</t>
  </si>
  <si>
    <t>2 actividades mar-17 sep-17</t>
  </si>
  <si>
    <t>1 día de actividad al mes</t>
  </si>
  <si>
    <t>16 hrs. semanales, 2 estudiantes en práctica</t>
  </si>
  <si>
    <t>3 actividades</t>
  </si>
  <si>
    <t>2 actividades</t>
  </si>
</sst>
</file>

<file path=xl/styles.xml><?xml version="1.0" encoding="utf-8"?>
<styleSheet xmlns="http://schemas.openxmlformats.org/spreadsheetml/2006/main">
  <numFmts count="11">
    <numFmt numFmtId="5" formatCode="&quot;$&quot;\ #,##0;\-&quot;$&quot;\ #,##0"/>
    <numFmt numFmtId="43" formatCode="_-* #,##0.00_-;\-* #,##0.00_-;_-* &quot;-&quot;??_-;_-@_-"/>
    <numFmt numFmtId="164" formatCode="_-* #,##0.00\ _€_-;\-* #,##0.00\ _€_-;_-* &quot;-&quot;??\ _€_-;_-@_-"/>
    <numFmt numFmtId="165" formatCode="_(&quot;$&quot;* #,##0.00_);_(&quot;$&quot;* \(#,##0.00\);_(&quot;$&quot;* &quot;-&quot;??_);_(@_)"/>
    <numFmt numFmtId="166" formatCode="_(* #,##0_);_(* \(#,##0\);_(* &quot;-&quot;_);_(@_)"/>
    <numFmt numFmtId="167" formatCode="0.000"/>
    <numFmt numFmtId="168" formatCode="_-* #,##0\ _€_-;\-* #,##0\ _€_-;_-* &quot;-&quot;??\ _€_-;_-@_-"/>
    <numFmt numFmtId="169" formatCode="&quot;$&quot;\ #,##0"/>
    <numFmt numFmtId="170" formatCode="&quot;$&quot;\ #,##0.00"/>
    <numFmt numFmtId="171" formatCode="0.000%"/>
    <numFmt numFmtId="172" formatCode="0.00000000000000%"/>
  </numFmts>
  <fonts count="29">
    <font>
      <sz val="10"/>
      <name val="Arial"/>
    </font>
    <font>
      <sz val="11"/>
      <color theme="1"/>
      <name val="Calibri"/>
      <family val="2"/>
      <scheme val="minor"/>
    </font>
    <font>
      <sz val="10"/>
      <name val="Arial"/>
      <family val="2"/>
    </font>
    <font>
      <b/>
      <sz val="10"/>
      <name val="Arial"/>
      <family val="2"/>
    </font>
    <font>
      <u/>
      <sz val="10"/>
      <color theme="10"/>
      <name val="Arial"/>
      <family val="2"/>
    </font>
    <font>
      <u/>
      <sz val="10"/>
      <color theme="11"/>
      <name val="Arial"/>
      <family val="2"/>
    </font>
    <font>
      <sz val="10"/>
      <name val="Arial"/>
      <family val="2"/>
    </font>
    <font>
      <b/>
      <sz val="16"/>
      <name val="Arial"/>
      <family val="2"/>
    </font>
    <font>
      <b/>
      <sz val="20"/>
      <name val="Arial"/>
      <family val="2"/>
    </font>
    <font>
      <sz val="12"/>
      <name val="Arial"/>
      <family val="2"/>
    </font>
    <font>
      <b/>
      <sz val="12"/>
      <name val="Arial"/>
      <family val="2"/>
    </font>
    <font>
      <b/>
      <sz val="14"/>
      <name val="Arial"/>
      <family val="2"/>
    </font>
    <font>
      <b/>
      <sz val="10"/>
      <color theme="0"/>
      <name val="Arial"/>
      <family val="2"/>
    </font>
    <font>
      <b/>
      <sz val="12"/>
      <color theme="0"/>
      <name val="Arial"/>
      <family val="2"/>
    </font>
    <font>
      <b/>
      <sz val="11"/>
      <color theme="1"/>
      <name val="Calibri"/>
      <family val="2"/>
      <scheme val="minor"/>
    </font>
    <font>
      <b/>
      <sz val="8"/>
      <color theme="1"/>
      <name val="Calibri"/>
      <family val="2"/>
      <scheme val="minor"/>
    </font>
    <font>
      <b/>
      <sz val="12"/>
      <name val="Arial Narrow"/>
      <family val="2"/>
    </font>
    <font>
      <sz val="11"/>
      <color theme="1"/>
      <name val="Arial Narrow"/>
      <family val="2"/>
    </font>
    <font>
      <b/>
      <sz val="16"/>
      <name val="Arial Narrow"/>
      <family val="2"/>
    </font>
    <font>
      <sz val="10"/>
      <name val="Calibri"/>
      <family val="2"/>
      <scheme val="minor"/>
    </font>
    <font>
      <sz val="11"/>
      <name val="Arial Narrow"/>
      <family val="2"/>
    </font>
    <font>
      <sz val="10"/>
      <name val="Arial Narrow"/>
      <family val="2"/>
    </font>
    <font>
      <sz val="9"/>
      <color indexed="81"/>
      <name val="Tahoma"/>
      <family val="2"/>
    </font>
    <font>
      <b/>
      <sz val="9"/>
      <color indexed="81"/>
      <name val="Tahoma"/>
      <family val="2"/>
    </font>
    <font>
      <sz val="8"/>
      <name val="Arial"/>
      <family val="2"/>
    </font>
    <font>
      <sz val="10"/>
      <name val="Arial"/>
      <family val="2"/>
    </font>
    <font>
      <b/>
      <sz val="18"/>
      <color theme="1"/>
      <name val="Calibri"/>
      <family val="2"/>
      <scheme val="minor"/>
    </font>
    <font>
      <b/>
      <sz val="8"/>
      <name val="Arial"/>
      <family val="2"/>
    </font>
    <font>
      <sz val="11"/>
      <name val="Calibri"/>
      <family val="2"/>
    </font>
  </fonts>
  <fills count="1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auto="1"/>
      </right>
      <top style="medium">
        <color auto="1"/>
      </top>
      <bottom style="thin">
        <color auto="1"/>
      </bottom>
      <diagonal/>
    </border>
    <border>
      <left/>
      <right style="thin">
        <color auto="1"/>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502">
    <xf numFmtId="0" fontId="0" fillId="0" borderId="0"/>
    <xf numFmtId="0" fontId="2" fillId="0" borderId="0"/>
    <xf numFmtId="43" fontId="2" fillId="0" borderId="0" applyFont="0" applyFill="0" applyBorder="0" applyAlignment="0" applyProtection="0"/>
    <xf numFmtId="165"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164" fontId="25" fillId="0" borderId="0" applyFont="0" applyFill="0" applyBorder="0" applyAlignment="0" applyProtection="0"/>
  </cellStyleXfs>
  <cellXfs count="281">
    <xf numFmtId="0" fontId="0" fillId="0" borderId="0" xfId="0"/>
    <xf numFmtId="0" fontId="0" fillId="0" borderId="0" xfId="0"/>
    <xf numFmtId="0" fontId="2" fillId="0" borderId="0" xfId="1" applyAlignment="1">
      <alignment vertical="center"/>
    </xf>
    <xf numFmtId="0" fontId="2" fillId="0" borderId="0" xfId="1" applyAlignment="1">
      <alignment vertical="center" wrapText="1"/>
    </xf>
    <xf numFmtId="0" fontId="2" fillId="0" borderId="4" xfId="1" applyFont="1" applyBorder="1" applyAlignment="1">
      <alignment horizontal="left" vertical="center"/>
    </xf>
    <xf numFmtId="166" fontId="9" fillId="0" borderId="1" xfId="1" applyNumberFormat="1" applyFont="1" applyBorder="1" applyAlignment="1">
      <alignment vertical="center"/>
    </xf>
    <xf numFmtId="166" fontId="10" fillId="0" borderId="1" xfId="1" applyNumberFormat="1" applyFont="1" applyBorder="1" applyAlignment="1">
      <alignment vertical="center"/>
    </xf>
    <xf numFmtId="166" fontId="9" fillId="3" borderId="1" xfId="1" applyNumberFormat="1" applyFont="1" applyFill="1" applyBorder="1" applyAlignment="1">
      <alignment vertical="center"/>
    </xf>
    <xf numFmtId="0" fontId="2" fillId="0" borderId="0" xfId="1" applyAlignment="1">
      <alignment horizontal="center" vertical="center"/>
    </xf>
    <xf numFmtId="0" fontId="3" fillId="0" borderId="1" xfId="1" applyFont="1" applyBorder="1" applyAlignment="1">
      <alignment horizontal="center" vertical="center" wrapText="1"/>
    </xf>
    <xf numFmtId="166" fontId="9" fillId="0" borderId="1" xfId="1" applyNumberFormat="1" applyFont="1" applyBorder="1" applyAlignment="1">
      <alignment horizontal="center" vertical="center"/>
    </xf>
    <xf numFmtId="166" fontId="2" fillId="0" borderId="0" xfId="1" applyNumberFormat="1" applyAlignment="1">
      <alignment vertical="center"/>
    </xf>
    <xf numFmtId="0" fontId="3" fillId="0" borderId="0" xfId="1" applyFont="1" applyAlignment="1">
      <alignment vertical="center"/>
    </xf>
    <xf numFmtId="0" fontId="10" fillId="0" borderId="0" xfId="1" applyFont="1" applyAlignment="1">
      <alignment vertical="center"/>
    </xf>
    <xf numFmtId="166" fontId="3" fillId="0" borderId="0" xfId="1" applyNumberFormat="1" applyFont="1" applyAlignment="1">
      <alignment vertical="center"/>
    </xf>
    <xf numFmtId="166" fontId="9" fillId="0" borderId="8" xfId="1" applyNumberFormat="1" applyFont="1" applyBorder="1" applyAlignment="1">
      <alignment vertical="center"/>
    </xf>
    <xf numFmtId="166" fontId="9" fillId="0" borderId="8" xfId="1" applyNumberFormat="1" applyFont="1" applyBorder="1" applyAlignment="1">
      <alignment horizontal="center" vertical="center"/>
    </xf>
    <xf numFmtId="0" fontId="3" fillId="3" borderId="5" xfId="1" applyFont="1" applyFill="1" applyBorder="1" applyAlignment="1">
      <alignment vertical="center"/>
    </xf>
    <xf numFmtId="166" fontId="9" fillId="3" borderId="6" xfId="1" applyNumberFormat="1" applyFont="1" applyFill="1" applyBorder="1" applyAlignment="1">
      <alignment vertical="center"/>
    </xf>
    <xf numFmtId="0" fontId="2" fillId="0" borderId="10" xfId="1" applyFont="1" applyBorder="1" applyAlignment="1">
      <alignment horizontal="left" vertical="center"/>
    </xf>
    <xf numFmtId="0" fontId="3" fillId="6" borderId="16" xfId="1" applyFont="1" applyFill="1" applyBorder="1" applyAlignment="1">
      <alignment horizontal="left" vertical="center"/>
    </xf>
    <xf numFmtId="166" fontId="11" fillId="6" borderId="8" xfId="1" applyNumberFormat="1" applyFont="1" applyFill="1" applyBorder="1" applyAlignment="1">
      <alignment vertical="center"/>
    </xf>
    <xf numFmtId="166" fontId="9" fillId="2" borderId="1" xfId="1" applyNumberFormat="1" applyFont="1" applyFill="1" applyBorder="1" applyAlignment="1">
      <alignment vertical="center"/>
    </xf>
    <xf numFmtId="166" fontId="10" fillId="2" borderId="1" xfId="1" applyNumberFormat="1" applyFont="1" applyFill="1" applyBorder="1" applyAlignment="1">
      <alignment vertical="center"/>
    </xf>
    <xf numFmtId="0" fontId="0" fillId="0" borderId="0" xfId="0"/>
    <xf numFmtId="166" fontId="9" fillId="2" borderId="8" xfId="1" applyNumberFormat="1" applyFont="1" applyFill="1" applyBorder="1" applyAlignment="1">
      <alignment vertical="center"/>
    </xf>
    <xf numFmtId="0" fontId="3" fillId="5" borderId="4" xfId="1" applyFont="1" applyFill="1" applyBorder="1" applyAlignment="1">
      <alignment vertical="center"/>
    </xf>
    <xf numFmtId="0" fontId="2" fillId="7" borderId="1" xfId="1" applyFont="1" applyFill="1" applyBorder="1" applyAlignment="1">
      <alignment vertical="center"/>
    </xf>
    <xf numFmtId="0" fontId="2" fillId="7" borderId="1" xfId="1" applyFont="1" applyFill="1" applyBorder="1" applyAlignment="1">
      <alignment horizontal="center" vertical="center"/>
    </xf>
    <xf numFmtId="0" fontId="12" fillId="7" borderId="4" xfId="1" applyFont="1" applyFill="1" applyBorder="1" applyAlignment="1">
      <alignment vertical="center"/>
    </xf>
    <xf numFmtId="166" fontId="9" fillId="5" borderId="1" xfId="1" applyNumberFormat="1" applyFont="1" applyFill="1" applyBorder="1" applyAlignment="1">
      <alignment vertical="center"/>
    </xf>
    <xf numFmtId="166" fontId="9" fillId="5" borderId="1" xfId="1" applyNumberFormat="1" applyFont="1" applyFill="1" applyBorder="1" applyAlignment="1">
      <alignment horizontal="center" vertical="center"/>
    </xf>
    <xf numFmtId="0" fontId="2" fillId="0" borderId="12" xfId="1" applyFont="1" applyBorder="1" applyAlignment="1">
      <alignment horizontal="left" vertical="center"/>
    </xf>
    <xf numFmtId="166" fontId="9" fillId="2" borderId="13" xfId="1" applyNumberFormat="1" applyFont="1" applyFill="1" applyBorder="1" applyAlignment="1">
      <alignment vertical="center"/>
    </xf>
    <xf numFmtId="166" fontId="9" fillId="0" borderId="13" xfId="1" applyNumberFormat="1" applyFont="1" applyBorder="1" applyAlignment="1">
      <alignment vertical="center"/>
    </xf>
    <xf numFmtId="166" fontId="9" fillId="0" borderId="13" xfId="1" applyNumberFormat="1" applyFont="1" applyBorder="1" applyAlignment="1">
      <alignment horizontal="center" vertical="center"/>
    </xf>
    <xf numFmtId="0" fontId="12" fillId="7" borderId="9" xfId="1" applyFont="1" applyFill="1" applyBorder="1" applyAlignment="1">
      <alignment horizontal="left" vertical="center"/>
    </xf>
    <xf numFmtId="166" fontId="13" fillId="7" borderId="14" xfId="1" applyNumberFormat="1" applyFont="1" applyFill="1" applyBorder="1" applyAlignment="1">
      <alignment vertical="center"/>
    </xf>
    <xf numFmtId="0" fontId="3" fillId="3" borderId="4" xfId="1" applyFont="1" applyFill="1" applyBorder="1" applyAlignment="1">
      <alignment vertical="center" wrapText="1"/>
    </xf>
    <xf numFmtId="0" fontId="2" fillId="0" borderId="4" xfId="1" applyFont="1" applyBorder="1" applyAlignment="1">
      <alignment horizontal="left" vertical="center" wrapText="1"/>
    </xf>
    <xf numFmtId="0" fontId="12" fillId="2" borderId="12" xfId="1" applyFont="1" applyFill="1" applyBorder="1" applyAlignment="1">
      <alignment horizontal="left" vertical="center"/>
    </xf>
    <xf numFmtId="166" fontId="13" fillId="2" borderId="13" xfId="1" applyNumberFormat="1" applyFont="1" applyFill="1" applyBorder="1" applyAlignment="1">
      <alignment vertical="center"/>
    </xf>
    <xf numFmtId="0" fontId="11" fillId="3" borderId="9" xfId="1" applyFont="1" applyFill="1" applyBorder="1" applyAlignment="1">
      <alignment vertical="center"/>
    </xf>
    <xf numFmtId="166" fontId="11" fillId="3" borderId="14" xfId="1" applyNumberFormat="1" applyFont="1" applyFill="1" applyBorder="1" applyAlignment="1">
      <alignment vertical="center"/>
    </xf>
    <xf numFmtId="9" fontId="13" fillId="7" borderId="14" xfId="496" applyFont="1" applyFill="1" applyBorder="1" applyAlignment="1">
      <alignment vertical="center"/>
    </xf>
    <xf numFmtId="166" fontId="9" fillId="8" borderId="1" xfId="1" applyNumberFormat="1" applyFont="1" applyFill="1" applyBorder="1" applyAlignment="1">
      <alignment vertical="center"/>
    </xf>
    <xf numFmtId="166" fontId="9" fillId="8" borderId="1" xfId="1" applyNumberFormat="1" applyFont="1" applyFill="1" applyBorder="1" applyAlignment="1">
      <alignment horizontal="center" vertical="center"/>
    </xf>
    <xf numFmtId="0" fontId="2" fillId="8" borderId="4" xfId="1" applyFont="1" applyFill="1" applyBorder="1" applyAlignment="1">
      <alignment horizontal="left" vertical="center" wrapText="1"/>
    </xf>
    <xf numFmtId="9" fontId="3" fillId="0" borderId="1" xfId="496" applyFont="1" applyBorder="1" applyAlignment="1">
      <alignment horizontal="center" vertical="center" wrapText="1"/>
    </xf>
    <xf numFmtId="9" fontId="2" fillId="7" borderId="1" xfId="496" applyFont="1" applyFill="1" applyBorder="1" applyAlignment="1">
      <alignment vertical="center"/>
    </xf>
    <xf numFmtId="9" fontId="2" fillId="5" borderId="1" xfId="496" applyFont="1" applyFill="1" applyBorder="1" applyAlignment="1">
      <alignment vertical="center"/>
    </xf>
    <xf numFmtId="9" fontId="9" fillId="0" borderId="1" xfId="496" applyFont="1" applyBorder="1" applyAlignment="1">
      <alignment vertical="center"/>
    </xf>
    <xf numFmtId="9" fontId="9" fillId="8" borderId="1" xfId="496" applyFont="1" applyFill="1" applyBorder="1" applyAlignment="1">
      <alignment vertical="center"/>
    </xf>
    <xf numFmtId="9" fontId="9" fillId="5" borderId="1" xfId="496" applyFont="1" applyFill="1" applyBorder="1" applyAlignment="1">
      <alignment vertical="center"/>
    </xf>
    <xf numFmtId="9" fontId="9" fillId="0" borderId="8" xfId="496" applyFont="1" applyBorder="1" applyAlignment="1">
      <alignment vertical="center"/>
    </xf>
    <xf numFmtId="9" fontId="9" fillId="0" borderId="13" xfId="496" applyFont="1" applyBorder="1" applyAlignment="1">
      <alignment vertical="center"/>
    </xf>
    <xf numFmtId="9" fontId="9" fillId="3" borderId="1" xfId="496" applyFont="1" applyFill="1" applyBorder="1" applyAlignment="1">
      <alignment vertical="center"/>
    </xf>
    <xf numFmtId="9" fontId="9" fillId="3" borderId="6" xfId="496" applyFont="1" applyFill="1" applyBorder="1" applyAlignment="1">
      <alignment vertical="center"/>
    </xf>
    <xf numFmtId="9" fontId="13" fillId="2" borderId="13" xfId="496" applyFont="1" applyFill="1" applyBorder="1" applyAlignment="1">
      <alignment vertical="center"/>
    </xf>
    <xf numFmtId="9" fontId="0" fillId="0" borderId="0" xfId="496" applyFont="1"/>
    <xf numFmtId="9" fontId="2" fillId="0" borderId="0" xfId="496" applyFont="1" applyAlignment="1">
      <alignment vertical="center"/>
    </xf>
    <xf numFmtId="9" fontId="10" fillId="0" borderId="1" xfId="496" applyFont="1" applyBorder="1" applyAlignment="1">
      <alignment vertical="center"/>
    </xf>
    <xf numFmtId="9" fontId="2" fillId="0" borderId="0" xfId="496" applyFont="1" applyAlignment="1">
      <alignment horizontal="center" vertical="center"/>
    </xf>
    <xf numFmtId="166" fontId="2" fillId="5" borderId="1" xfId="1" applyNumberFormat="1" applyFont="1" applyFill="1" applyBorder="1" applyAlignment="1">
      <alignment vertical="center"/>
    </xf>
    <xf numFmtId="166" fontId="2" fillId="5" borderId="1" xfId="1" applyNumberFormat="1" applyFont="1" applyFill="1" applyBorder="1" applyAlignment="1">
      <alignment horizontal="center" vertical="center"/>
    </xf>
    <xf numFmtId="9" fontId="3" fillId="0" borderId="3" xfId="496" applyFont="1" applyBorder="1" applyAlignment="1">
      <alignment horizontal="center" vertical="center" wrapText="1"/>
    </xf>
    <xf numFmtId="9" fontId="2" fillId="7" borderId="3" xfId="496" applyFont="1" applyFill="1" applyBorder="1" applyAlignment="1">
      <alignment horizontal="center" vertical="center"/>
    </xf>
    <xf numFmtId="9" fontId="2" fillId="5" borderId="3" xfId="496" applyFont="1" applyFill="1" applyBorder="1" applyAlignment="1">
      <alignment horizontal="center" vertical="center"/>
    </xf>
    <xf numFmtId="9" fontId="9" fillId="0" borderId="3" xfId="496" applyFont="1" applyBorder="1" applyAlignment="1">
      <alignment horizontal="center" vertical="center"/>
    </xf>
    <xf numFmtId="9" fontId="9" fillId="8" borderId="3" xfId="496" applyFont="1" applyFill="1" applyBorder="1" applyAlignment="1">
      <alignment horizontal="center" vertical="center"/>
    </xf>
    <xf numFmtId="9" fontId="9" fillId="5" borderId="3" xfId="496" applyFont="1" applyFill="1" applyBorder="1" applyAlignment="1">
      <alignment horizontal="center" vertical="center"/>
    </xf>
    <xf numFmtId="9" fontId="9" fillId="0" borderId="11" xfId="496" applyFont="1" applyBorder="1" applyAlignment="1">
      <alignment horizontal="center" vertical="center"/>
    </xf>
    <xf numFmtId="9" fontId="9" fillId="0" borderId="23" xfId="496" applyFont="1" applyBorder="1" applyAlignment="1">
      <alignment horizontal="center" vertical="center"/>
    </xf>
    <xf numFmtId="9" fontId="11" fillId="6" borderId="8" xfId="496" applyFont="1" applyFill="1" applyBorder="1" applyAlignment="1">
      <alignment vertical="center"/>
    </xf>
    <xf numFmtId="9" fontId="13" fillId="2" borderId="14" xfId="496" applyFont="1" applyFill="1" applyBorder="1" applyAlignment="1">
      <alignment horizontal="center" vertical="center"/>
    </xf>
    <xf numFmtId="9" fontId="11" fillId="3" borderId="14" xfId="496" applyFont="1" applyFill="1" applyBorder="1" applyAlignment="1">
      <alignment vertical="center"/>
    </xf>
    <xf numFmtId="0" fontId="14" fillId="0" borderId="0" xfId="0" applyFont="1" applyFill="1" applyBorder="1" applyAlignment="1"/>
    <xf numFmtId="0" fontId="14" fillId="10"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7" fillId="0" borderId="0" xfId="0" applyFont="1"/>
    <xf numFmtId="0" fontId="16" fillId="0" borderId="1" xfId="0" applyFont="1" applyBorder="1" applyAlignment="1">
      <alignment horizontal="center" vertical="center" wrapText="1"/>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0" xfId="0" applyFont="1"/>
    <xf numFmtId="0" fontId="19" fillId="0" borderId="1" xfId="0" applyFont="1" applyBorder="1"/>
    <xf numFmtId="0" fontId="19" fillId="0" borderId="0" xfId="0" applyFont="1" applyFill="1" applyBorder="1"/>
    <xf numFmtId="0" fontId="19" fillId="0" borderId="0" xfId="0" applyFont="1" applyFill="1"/>
    <xf numFmtId="0" fontId="19" fillId="0" borderId="0" xfId="0" applyFont="1" applyBorder="1"/>
    <xf numFmtId="0" fontId="19" fillId="0" borderId="0" xfId="0" applyFont="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2" fillId="0" borderId="4" xfId="1" applyFont="1" applyFill="1" applyBorder="1" applyAlignment="1">
      <alignment horizontal="left" vertical="center" wrapText="1"/>
    </xf>
    <xf numFmtId="166" fontId="9" fillId="0" borderId="1" xfId="1" applyNumberFormat="1" applyFont="1" applyFill="1" applyBorder="1" applyAlignment="1">
      <alignment vertical="center"/>
    </xf>
    <xf numFmtId="9" fontId="9" fillId="0" borderId="1" xfId="496" applyFont="1" applyFill="1" applyBorder="1" applyAlignment="1">
      <alignment vertical="center"/>
    </xf>
    <xf numFmtId="166" fontId="9" fillId="0" borderId="1" xfId="1" applyNumberFormat="1" applyFont="1" applyFill="1" applyBorder="1" applyAlignment="1">
      <alignment horizontal="center" vertical="center"/>
    </xf>
    <xf numFmtId="9" fontId="9" fillId="0" borderId="3" xfId="496" applyFont="1" applyFill="1" applyBorder="1" applyAlignment="1">
      <alignment horizontal="center" vertical="center"/>
    </xf>
    <xf numFmtId="167" fontId="9" fillId="0" borderId="1" xfId="496" applyNumberFormat="1" applyFont="1" applyBorder="1" applyAlignment="1">
      <alignment vertical="center"/>
    </xf>
    <xf numFmtId="167" fontId="9" fillId="0" borderId="13" xfId="496" applyNumberFormat="1" applyFont="1" applyBorder="1" applyAlignment="1">
      <alignment vertical="center"/>
    </xf>
    <xf numFmtId="167" fontId="9" fillId="0" borderId="1" xfId="496" applyNumberFormat="1" applyFont="1" applyFill="1" applyBorder="1" applyAlignment="1">
      <alignment vertical="center"/>
    </xf>
    <xf numFmtId="0" fontId="20" fillId="2" borderId="1" xfId="0" applyFont="1" applyFill="1" applyBorder="1" applyAlignment="1" applyProtection="1">
      <alignment horizontal="center" vertical="center" wrapText="1"/>
      <protection locked="0"/>
    </xf>
    <xf numFmtId="0" fontId="20" fillId="0" borderId="1" xfId="0" applyFont="1" applyBorder="1" applyAlignment="1">
      <alignment horizontal="center" vertical="center"/>
    </xf>
    <xf numFmtId="0" fontId="21" fillId="0" borderId="1" xfId="0" applyFont="1" applyBorder="1" applyAlignment="1">
      <alignment horizontal="center" vertical="center"/>
    </xf>
    <xf numFmtId="3" fontId="21" fillId="0" borderId="1" xfId="0" applyNumberFormat="1" applyFont="1" applyBorder="1" applyAlignment="1">
      <alignment horizontal="center" vertical="center"/>
    </xf>
    <xf numFmtId="17" fontId="20" fillId="2" borderId="1" xfId="0" applyNumberFormat="1" applyFont="1" applyFill="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2" fillId="0" borderId="0" xfId="1" applyFill="1" applyAlignment="1">
      <alignment vertical="center" wrapText="1"/>
    </xf>
    <xf numFmtId="0" fontId="0" fillId="0" borderId="0" xfId="0" applyFill="1"/>
    <xf numFmtId="3" fontId="21" fillId="11" borderId="1" xfId="0" applyNumberFormat="1" applyFont="1" applyFill="1" applyBorder="1" applyAlignment="1">
      <alignment horizontal="center" vertical="center"/>
    </xf>
    <xf numFmtId="3" fontId="19" fillId="0" borderId="1" xfId="0" applyNumberFormat="1" applyFont="1" applyBorder="1" applyAlignment="1">
      <alignment horizontal="center" vertical="center"/>
    </xf>
    <xf numFmtId="1" fontId="19" fillId="0" borderId="1" xfId="0" applyNumberFormat="1" applyFont="1" applyBorder="1" applyAlignment="1">
      <alignment horizontal="center" vertical="center"/>
    </xf>
    <xf numFmtId="0" fontId="12" fillId="7" borderId="7" xfId="1" applyFont="1" applyFill="1" applyBorder="1" applyAlignment="1">
      <alignment vertical="center"/>
    </xf>
    <xf numFmtId="0" fontId="3" fillId="5" borderId="7" xfId="1" applyFont="1" applyFill="1" applyBorder="1" applyAlignment="1">
      <alignment vertical="center"/>
    </xf>
    <xf numFmtId="0" fontId="2" fillId="0" borderId="7" xfId="1" applyFont="1" applyBorder="1" applyAlignment="1">
      <alignment horizontal="left" vertical="center"/>
    </xf>
    <xf numFmtId="0" fontId="2" fillId="8" borderId="7"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17" xfId="1" applyFont="1" applyBorder="1" applyAlignment="1">
      <alignment horizontal="left" vertical="center"/>
    </xf>
    <xf numFmtId="0" fontId="2" fillId="0" borderId="25" xfId="1" applyFont="1" applyBorder="1" applyAlignment="1">
      <alignment horizontal="left" vertical="center"/>
    </xf>
    <xf numFmtId="0" fontId="12" fillId="7" borderId="27" xfId="1" applyFont="1" applyFill="1" applyBorder="1" applyAlignment="1">
      <alignment horizontal="left" vertical="center"/>
    </xf>
    <xf numFmtId="0" fontId="3" fillId="3" borderId="7" xfId="1" applyFont="1" applyFill="1" applyBorder="1" applyAlignment="1">
      <alignment vertical="center" wrapText="1"/>
    </xf>
    <xf numFmtId="0" fontId="3" fillId="6" borderId="25" xfId="1" applyFont="1" applyFill="1" applyBorder="1" applyAlignment="1">
      <alignment horizontal="left" vertical="center"/>
    </xf>
    <xf numFmtId="0" fontId="3" fillId="3" borderId="26" xfId="1" applyFont="1" applyFill="1" applyBorder="1" applyAlignment="1">
      <alignment vertical="center"/>
    </xf>
    <xf numFmtId="0" fontId="12" fillId="2" borderId="25" xfId="1" applyFont="1" applyFill="1" applyBorder="1" applyAlignment="1">
      <alignment horizontal="left" vertical="center"/>
    </xf>
    <xf numFmtId="0" fontId="11" fillId="3" borderId="27" xfId="1" applyFont="1" applyFill="1" applyBorder="1" applyAlignment="1">
      <alignment vertical="center"/>
    </xf>
    <xf numFmtId="166" fontId="0" fillId="0" borderId="0" xfId="496" applyNumberFormat="1" applyFont="1"/>
    <xf numFmtId="0" fontId="2" fillId="12" borderId="7" xfId="1" applyFont="1" applyFill="1" applyBorder="1" applyAlignment="1">
      <alignment horizontal="left" vertical="center" wrapText="1"/>
    </xf>
    <xf numFmtId="166" fontId="9" fillId="12" borderId="1" xfId="1" applyNumberFormat="1" applyFont="1" applyFill="1" applyBorder="1" applyAlignment="1">
      <alignment vertical="center"/>
    </xf>
    <xf numFmtId="0" fontId="2" fillId="0" borderId="7" xfId="1" applyFont="1" applyBorder="1" applyAlignment="1">
      <alignment horizontal="left" vertical="center" wrapText="1"/>
    </xf>
    <xf numFmtId="166" fontId="9" fillId="0" borderId="0" xfId="1" applyNumberFormat="1" applyFont="1" applyFill="1" applyBorder="1" applyAlignment="1">
      <alignment vertical="center"/>
    </xf>
    <xf numFmtId="0" fontId="14" fillId="0" borderId="0" xfId="0" applyFont="1" applyAlignment="1">
      <alignment horizontal="center"/>
    </xf>
    <xf numFmtId="0" fontId="14" fillId="0" borderId="0" xfId="0" applyFont="1" applyAlignment="1"/>
    <xf numFmtId="0" fontId="14" fillId="0" borderId="1" xfId="0" applyFont="1" applyBorder="1" applyAlignment="1">
      <alignment horizontal="center" vertical="center"/>
    </xf>
    <xf numFmtId="0" fontId="0" fillId="0" borderId="5" xfId="0" applyBorder="1"/>
    <xf numFmtId="0" fontId="0" fillId="0" borderId="4" xfId="0" applyBorder="1"/>
    <xf numFmtId="0" fontId="0" fillId="0" borderId="28" xfId="0" applyBorder="1"/>
    <xf numFmtId="0" fontId="0" fillId="0" borderId="4" xfId="0" applyBorder="1" applyAlignment="1">
      <alignment horizontal="center"/>
    </xf>
    <xf numFmtId="0" fontId="0" fillId="0" borderId="28" xfId="0" applyBorder="1" applyAlignment="1">
      <alignment horizontal="center"/>
    </xf>
    <xf numFmtId="0" fontId="14" fillId="0" borderId="1" xfId="0" applyFont="1" applyBorder="1" applyAlignment="1">
      <alignment horizontal="center"/>
    </xf>
    <xf numFmtId="0" fontId="14" fillId="0" borderId="6" xfId="0" applyFont="1" applyBorder="1" applyAlignment="1">
      <alignment horizontal="center" vertical="center"/>
    </xf>
    <xf numFmtId="0" fontId="14" fillId="0" borderId="30" xfId="0" applyFont="1" applyBorder="1" applyAlignment="1">
      <alignment horizontal="center" vertical="center"/>
    </xf>
    <xf numFmtId="0" fontId="14" fillId="0" borderId="2" xfId="0" applyFont="1" applyBorder="1" applyAlignment="1">
      <alignment horizontal="center" vertical="center"/>
    </xf>
    <xf numFmtId="168" fontId="0" fillId="0" borderId="1" xfId="501" applyNumberFormat="1" applyFont="1" applyBorder="1"/>
    <xf numFmtId="168" fontId="0" fillId="0" borderId="3" xfId="501" applyNumberFormat="1" applyFont="1" applyBorder="1"/>
    <xf numFmtId="168" fontId="0" fillId="0" borderId="29" xfId="501" applyNumberFormat="1" applyFont="1" applyBorder="1"/>
    <xf numFmtId="168" fontId="0" fillId="0" borderId="1" xfId="501" applyNumberFormat="1" applyFont="1" applyBorder="1" applyAlignment="1">
      <alignment horizontal="center"/>
    </xf>
    <xf numFmtId="168" fontId="0" fillId="0" borderId="29" xfId="501" applyNumberFormat="1" applyFont="1" applyBorder="1" applyAlignment="1">
      <alignment horizontal="center"/>
    </xf>
    <xf numFmtId="168" fontId="0" fillId="0" borderId="0" xfId="501" applyNumberFormat="1" applyFont="1" applyBorder="1" applyAlignment="1">
      <alignment horizontal="center"/>
    </xf>
    <xf numFmtId="168" fontId="0" fillId="0" borderId="0" xfId="501" applyNumberFormat="1" applyFont="1" applyBorder="1"/>
    <xf numFmtId="0" fontId="0" fillId="0" borderId="0" xfId="0" applyBorder="1"/>
    <xf numFmtId="0" fontId="14" fillId="0" borderId="15" xfId="0" applyFont="1" applyBorder="1" applyAlignment="1">
      <alignment horizontal="center"/>
    </xf>
    <xf numFmtId="168" fontId="0" fillId="0" borderId="15" xfId="501" applyNumberFormat="1" applyFont="1" applyBorder="1"/>
    <xf numFmtId="168" fontId="0" fillId="0" borderId="31" xfId="501" applyNumberFormat="1" applyFont="1" applyBorder="1"/>
    <xf numFmtId="0" fontId="14" fillId="0" borderId="15" xfId="0" applyFont="1" applyBorder="1" applyAlignment="1">
      <alignment horizontal="center" vertical="center"/>
    </xf>
    <xf numFmtId="168" fontId="0" fillId="0" borderId="15" xfId="501" applyNumberFormat="1" applyFont="1" applyBorder="1" applyAlignment="1">
      <alignment horizontal="center"/>
    </xf>
    <xf numFmtId="168" fontId="0" fillId="0" borderId="31" xfId="501" applyNumberFormat="1" applyFont="1" applyBorder="1" applyAlignment="1">
      <alignment horizontal="center"/>
    </xf>
    <xf numFmtId="0" fontId="0" fillId="0" borderId="0" xfId="0" applyBorder="1" applyAlignment="1">
      <alignment horizontal="center"/>
    </xf>
    <xf numFmtId="168" fontId="0" fillId="0" borderId="8" xfId="501" applyNumberFormat="1" applyFont="1" applyBorder="1"/>
    <xf numFmtId="168" fontId="0" fillId="0" borderId="11" xfId="501" applyNumberFormat="1" applyFont="1" applyBorder="1"/>
    <xf numFmtId="168" fontId="0" fillId="0" borderId="0" xfId="0" applyNumberFormat="1" applyBorder="1"/>
    <xf numFmtId="0" fontId="14" fillId="0" borderId="3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wrapText="1"/>
    </xf>
    <xf numFmtId="0" fontId="0" fillId="9" borderId="5" xfId="0" applyFill="1" applyBorder="1" applyAlignment="1">
      <alignment horizontal="center"/>
    </xf>
    <xf numFmtId="0" fontId="14" fillId="9" borderId="0" xfId="0" applyFont="1" applyFill="1" applyBorder="1" applyAlignment="1">
      <alignment horizontal="center"/>
    </xf>
    <xf numFmtId="0" fontId="14" fillId="9" borderId="1" xfId="0" applyFont="1" applyFill="1" applyBorder="1" applyAlignment="1">
      <alignment horizontal="center"/>
    </xf>
    <xf numFmtId="0" fontId="14" fillId="9" borderId="1" xfId="0" applyFont="1" applyFill="1" applyBorder="1" applyAlignment="1">
      <alignment horizontal="center" wrapText="1"/>
    </xf>
    <xf numFmtId="168" fontId="0" fillId="0" borderId="8" xfId="501" applyNumberFormat="1" applyFont="1" applyBorder="1" applyAlignment="1">
      <alignment horizontal="center"/>
    </xf>
    <xf numFmtId="166" fontId="9" fillId="11" borderId="1" xfId="1" applyNumberFormat="1" applyFont="1" applyFill="1" applyBorder="1" applyAlignment="1">
      <alignment vertical="center"/>
    </xf>
    <xf numFmtId="0" fontId="26" fillId="0" borderId="0" xfId="0" applyFont="1"/>
    <xf numFmtId="0" fontId="0" fillId="9" borderId="1" xfId="0" applyFill="1" applyBorder="1" applyAlignment="1">
      <alignment horizontal="center"/>
    </xf>
    <xf numFmtId="0" fontId="0" fillId="13" borderId="1" xfId="0" applyFill="1" applyBorder="1" applyAlignment="1">
      <alignment horizontal="center"/>
    </xf>
    <xf numFmtId="0" fontId="0" fillId="0" borderId="0" xfId="0" applyAlignment="1">
      <alignment horizontal="center"/>
    </xf>
    <xf numFmtId="0" fontId="0" fillId="14" borderId="15" xfId="0" applyFill="1" applyBorder="1" applyAlignment="1">
      <alignment horizontal="center"/>
    </xf>
    <xf numFmtId="0" fontId="0" fillId="14" borderId="37" xfId="0" applyFill="1" applyBorder="1" applyAlignment="1">
      <alignment horizontal="center"/>
    </xf>
    <xf numFmtId="0" fontId="0" fillId="15" borderId="37" xfId="0" applyFill="1" applyBorder="1" applyAlignment="1">
      <alignment horizontal="center"/>
    </xf>
    <xf numFmtId="0" fontId="0" fillId="15" borderId="7" xfId="0" applyFill="1" applyBorder="1" applyAlignment="1">
      <alignment horizontal="center"/>
    </xf>
    <xf numFmtId="0" fontId="0" fillId="0" borderId="1" xfId="0" applyBorder="1" applyAlignment="1">
      <alignment vertical="top" wrapText="1"/>
    </xf>
    <xf numFmtId="0" fontId="0" fillId="0" borderId="0" xfId="0" applyAlignment="1">
      <alignment vertical="top" wrapText="1"/>
    </xf>
    <xf numFmtId="0" fontId="0" fillId="16" borderId="1" xfId="0" applyFill="1" applyBorder="1" applyAlignment="1">
      <alignment vertical="top" wrapText="1"/>
    </xf>
    <xf numFmtId="169" fontId="0" fillId="0" borderId="1" xfId="0" applyNumberFormat="1" applyBorder="1" applyAlignment="1">
      <alignment vertical="top" wrapText="1"/>
    </xf>
    <xf numFmtId="9" fontId="0" fillId="0" borderId="1" xfId="0" applyNumberFormat="1" applyBorder="1" applyAlignment="1">
      <alignment vertical="top" wrapText="1"/>
    </xf>
    <xf numFmtId="0" fontId="0" fillId="17" borderId="1" xfId="0" applyFill="1" applyBorder="1" applyAlignment="1">
      <alignment vertical="top" wrapText="1"/>
    </xf>
    <xf numFmtId="0" fontId="0" fillId="0" borderId="1" xfId="0" applyNumberFormat="1" applyBorder="1" applyAlignment="1">
      <alignment vertical="top" wrapText="1"/>
    </xf>
    <xf numFmtId="0" fontId="0" fillId="0" borderId="8" xfId="0" applyBorder="1" applyAlignment="1">
      <alignment vertical="top" wrapText="1"/>
    </xf>
    <xf numFmtId="0" fontId="0" fillId="17" borderId="8" xfId="0" applyFill="1" applyBorder="1" applyAlignment="1">
      <alignment vertical="top" wrapText="1"/>
    </xf>
    <xf numFmtId="169" fontId="0" fillId="0" borderId="8" xfId="0" applyNumberFormat="1" applyBorder="1" applyAlignment="1">
      <alignment vertical="top" wrapText="1"/>
    </xf>
    <xf numFmtId="0" fontId="0" fillId="0" borderId="8" xfId="0" applyNumberFormat="1" applyBorder="1" applyAlignment="1">
      <alignment vertical="top" wrapText="1"/>
    </xf>
    <xf numFmtId="0" fontId="0" fillId="9" borderId="1" xfId="0" applyFill="1" applyBorder="1" applyAlignment="1">
      <alignment horizontal="center" vertical="center" wrapText="1"/>
    </xf>
    <xf numFmtId="0" fontId="0" fillId="0" borderId="1" xfId="0" applyFill="1" applyBorder="1" applyAlignment="1">
      <alignment vertical="top" wrapText="1"/>
    </xf>
    <xf numFmtId="169" fontId="0" fillId="0" borderId="1" xfId="0" applyNumberFormat="1" applyFill="1" applyBorder="1" applyAlignment="1">
      <alignment vertical="top" wrapText="1"/>
    </xf>
    <xf numFmtId="0" fontId="0" fillId="0" borderId="0" xfId="0" applyFill="1" applyBorder="1" applyAlignment="1">
      <alignment horizontal="center" vertical="center" wrapText="1"/>
    </xf>
    <xf numFmtId="0" fontId="0" fillId="0" borderId="0" xfId="0" applyBorder="1" applyAlignment="1">
      <alignment vertical="top" wrapText="1"/>
    </xf>
    <xf numFmtId="0" fontId="0" fillId="0" borderId="0" xfId="0" applyFill="1" applyBorder="1" applyAlignment="1">
      <alignment vertical="top" wrapText="1"/>
    </xf>
    <xf numFmtId="169" fontId="0" fillId="0" borderId="0" xfId="0" applyNumberFormat="1" applyBorder="1" applyAlignment="1">
      <alignment vertical="top" wrapText="1"/>
    </xf>
    <xf numFmtId="0" fontId="0" fillId="0" borderId="0" xfId="0" applyNumberFormat="1" applyBorder="1" applyAlignment="1">
      <alignment vertical="top" wrapText="1"/>
    </xf>
    <xf numFmtId="169" fontId="0" fillId="0" borderId="0" xfId="0" applyNumberFormat="1" applyAlignment="1">
      <alignment vertical="top" wrapText="1"/>
    </xf>
    <xf numFmtId="0" fontId="14" fillId="18" borderId="0" xfId="0" applyNumberFormat="1" applyFont="1" applyFill="1" applyAlignment="1">
      <alignment horizontal="right" vertical="top" wrapText="1"/>
    </xf>
    <xf numFmtId="169" fontId="14" fillId="18" borderId="0" xfId="0" applyNumberFormat="1" applyFont="1" applyFill="1" applyAlignment="1">
      <alignment vertical="top" wrapText="1"/>
    </xf>
    <xf numFmtId="170" fontId="0" fillId="0" borderId="0" xfId="0" applyNumberFormat="1" applyAlignment="1">
      <alignment vertical="top" wrapText="1"/>
    </xf>
    <xf numFmtId="0" fontId="0" fillId="0" borderId="0" xfId="0" applyNumberFormat="1" applyAlignment="1">
      <alignment vertical="top" wrapText="1"/>
    </xf>
    <xf numFmtId="0" fontId="0" fillId="0" borderId="0" xfId="0" applyAlignment="1">
      <alignment wrapText="1"/>
    </xf>
    <xf numFmtId="0" fontId="7" fillId="0" borderId="17" xfId="1" applyFont="1" applyBorder="1" applyAlignment="1">
      <alignment horizontal="center" vertical="center"/>
    </xf>
    <xf numFmtId="0" fontId="7" fillId="0" borderId="25" xfId="1" applyFont="1" applyBorder="1" applyAlignment="1">
      <alignment horizontal="center" vertical="center"/>
    </xf>
    <xf numFmtId="0" fontId="7" fillId="0" borderId="22" xfId="1" applyFont="1" applyBorder="1" applyAlignment="1">
      <alignment horizontal="center" vertical="center"/>
    </xf>
    <xf numFmtId="0" fontId="2" fillId="0" borderId="22" xfId="1" applyFont="1" applyBorder="1" applyAlignment="1">
      <alignment horizontal="left" vertical="center"/>
    </xf>
    <xf numFmtId="0" fontId="3" fillId="0" borderId="7" xfId="1" applyFont="1" applyBorder="1" applyAlignment="1">
      <alignment horizontal="left" vertical="center"/>
    </xf>
    <xf numFmtId="0" fontId="3" fillId="0" borderId="7" xfId="1" applyFont="1" applyBorder="1" applyAlignment="1">
      <alignment horizontal="left" vertical="center" wrapText="1"/>
    </xf>
    <xf numFmtId="0" fontId="3" fillId="0" borderId="4" xfId="1" applyFont="1" applyBorder="1" applyAlignment="1">
      <alignment horizontal="left" vertical="center"/>
    </xf>
    <xf numFmtId="0" fontId="2" fillId="0" borderId="1" xfId="0" applyFont="1" applyBorder="1"/>
    <xf numFmtId="0" fontId="2" fillId="0" borderId="1" xfId="0" applyFont="1" applyFill="1" applyBorder="1"/>
    <xf numFmtId="168" fontId="0" fillId="0" borderId="1" xfId="501" applyNumberFormat="1" applyFont="1" applyBorder="1" applyAlignment="1">
      <alignment horizontal="center" vertical="center"/>
    </xf>
    <xf numFmtId="168" fontId="0" fillId="0" borderId="1" xfId="501" applyNumberFormat="1" applyFont="1" applyFill="1" applyBorder="1" applyAlignment="1">
      <alignment horizontal="center" vertical="center"/>
    </xf>
    <xf numFmtId="168" fontId="2" fillId="0" borderId="1" xfId="501" applyNumberFormat="1" applyFont="1" applyBorder="1"/>
    <xf numFmtId="0" fontId="0" fillId="0" borderId="1" xfId="0" applyBorder="1"/>
    <xf numFmtId="169" fontId="3" fillId="0" borderId="1" xfId="0" applyNumberFormat="1" applyFont="1" applyFill="1" applyBorder="1"/>
    <xf numFmtId="5" fontId="3" fillId="0" borderId="1" xfId="0" applyNumberFormat="1" applyFont="1" applyBorder="1"/>
    <xf numFmtId="5" fontId="3" fillId="0" borderId="1" xfId="501" applyNumberFormat="1" applyFont="1" applyBorder="1"/>
    <xf numFmtId="5" fontId="3" fillId="0" borderId="32" xfId="501" applyNumberFormat="1" applyFont="1" applyBorder="1" applyAlignment="1">
      <alignment horizontal="center"/>
    </xf>
    <xf numFmtId="5" fontId="3" fillId="0" borderId="9" xfId="0" applyNumberFormat="1" applyFont="1" applyBorder="1"/>
    <xf numFmtId="5" fontId="3" fillId="0" borderId="14" xfId="0" applyNumberFormat="1" applyFont="1" applyBorder="1"/>
    <xf numFmtId="5" fontId="3" fillId="0" borderId="36" xfId="0" applyNumberFormat="1" applyFont="1" applyBorder="1"/>
    <xf numFmtId="171" fontId="0" fillId="0" borderId="0" xfId="496" applyNumberFormat="1" applyFont="1"/>
    <xf numFmtId="0" fontId="7" fillId="0" borderId="24" xfId="1" applyFont="1" applyFill="1" applyBorder="1" applyAlignment="1">
      <alignment vertical="center"/>
    </xf>
    <xf numFmtId="0" fontId="7" fillId="0" borderId="1" xfId="1" applyFont="1" applyFill="1" applyBorder="1" applyAlignment="1">
      <alignment vertical="center"/>
    </xf>
    <xf numFmtId="0" fontId="10" fillId="12" borderId="8" xfId="1" applyFont="1" applyFill="1" applyBorder="1" applyAlignment="1">
      <alignment vertical="center"/>
    </xf>
    <xf numFmtId="0" fontId="27" fillId="0" borderId="1" xfId="1" applyFont="1" applyFill="1" applyBorder="1" applyAlignment="1">
      <alignment horizontal="center" vertical="center" wrapText="1"/>
    </xf>
    <xf numFmtId="0" fontId="28" fillId="0" borderId="0" xfId="0" applyFont="1" applyAlignment="1">
      <alignment horizontal="center" vertical="center"/>
    </xf>
    <xf numFmtId="0" fontId="28" fillId="0" borderId="1" xfId="0" applyFont="1" applyBorder="1" applyAlignment="1">
      <alignment horizontal="center" vertical="center"/>
    </xf>
    <xf numFmtId="17" fontId="19" fillId="0" borderId="0" xfId="0" applyNumberFormat="1" applyFont="1" applyAlignment="1">
      <alignment horizontal="center" vertical="center"/>
    </xf>
    <xf numFmtId="172" fontId="2" fillId="0" borderId="0" xfId="496" applyNumberFormat="1" applyFont="1" applyAlignment="1">
      <alignment vertical="center"/>
    </xf>
    <xf numFmtId="0" fontId="19" fillId="0" borderId="1" xfId="0" applyFont="1" applyBorder="1" applyAlignment="1">
      <alignment horizont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19" fillId="0" borderId="25" xfId="0" applyFont="1" applyBorder="1" applyAlignment="1">
      <alignment horizontal="center" vertical="center"/>
    </xf>
    <xf numFmtId="0" fontId="14" fillId="5" borderId="8"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 fillId="0" borderId="8"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24" xfId="1" applyFont="1" applyBorder="1" applyAlignment="1">
      <alignment horizontal="center" vertical="center" wrapText="1"/>
    </xf>
    <xf numFmtId="0" fontId="3" fillId="4" borderId="5" xfId="1" applyFont="1" applyFill="1" applyBorder="1" applyAlignment="1">
      <alignment horizontal="center" vertical="center" wrapText="1"/>
    </xf>
    <xf numFmtId="0" fontId="3" fillId="4" borderId="26" xfId="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7" fillId="0" borderId="4" xfId="1" applyFont="1" applyBorder="1" applyAlignment="1">
      <alignment horizontal="center" vertical="center"/>
    </xf>
    <xf numFmtId="0" fontId="3" fillId="0" borderId="1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3" xfId="1" applyFont="1" applyBorder="1" applyAlignment="1">
      <alignment horizontal="center" vertical="center" wrapText="1"/>
    </xf>
    <xf numFmtId="0" fontId="7" fillId="12" borderId="8" xfId="1" applyFont="1" applyFill="1" applyBorder="1" applyAlignment="1">
      <alignment horizontal="center" vertical="center"/>
    </xf>
    <xf numFmtId="0" fontId="7" fillId="12" borderId="13" xfId="1" applyFont="1" applyFill="1" applyBorder="1" applyAlignment="1">
      <alignment horizontal="center" vertical="center"/>
    </xf>
    <xf numFmtId="0" fontId="7" fillId="12" borderId="24" xfId="1" applyFont="1" applyFill="1" applyBorder="1" applyAlignment="1">
      <alignment horizontal="center" vertical="center"/>
    </xf>
    <xf numFmtId="0" fontId="24" fillId="0" borderId="8" xfId="1" applyFont="1" applyBorder="1" applyAlignment="1">
      <alignment horizontal="left" vertical="top" wrapText="1"/>
    </xf>
    <xf numFmtId="0" fontId="24" fillId="0" borderId="13" xfId="1" applyFont="1" applyBorder="1" applyAlignment="1">
      <alignment horizontal="left" vertical="top" wrapText="1"/>
    </xf>
    <xf numFmtId="0" fontId="24" fillId="0" borderId="24" xfId="1" applyFont="1" applyBorder="1" applyAlignment="1">
      <alignment horizontal="left" vertical="top" wrapText="1"/>
    </xf>
    <xf numFmtId="0" fontId="0" fillId="13" borderId="1" xfId="0" applyFill="1" applyBorder="1" applyAlignment="1">
      <alignment horizontal="center" vertical="center" wrapText="1"/>
    </xf>
    <xf numFmtId="0" fontId="0" fillId="0" borderId="0" xfId="0" applyAlignment="1">
      <alignment horizontal="right" vertical="top" wrapText="1"/>
    </xf>
    <xf numFmtId="0" fontId="0" fillId="0" borderId="0" xfId="0" applyAlignment="1">
      <alignment horizontal="center"/>
    </xf>
    <xf numFmtId="0" fontId="0" fillId="13" borderId="8"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24" xfId="0" applyFill="1" applyBorder="1" applyAlignment="1">
      <alignment horizontal="center" vertical="center" wrapText="1"/>
    </xf>
    <xf numFmtId="0" fontId="0" fillId="9" borderId="8"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1" xfId="0" applyFill="1" applyBorder="1" applyAlignment="1">
      <alignment horizontal="center" vertical="center" wrapText="1"/>
    </xf>
    <xf numFmtId="0" fontId="14" fillId="9" borderId="6" xfId="0" applyFont="1" applyFill="1" applyBorder="1" applyAlignment="1">
      <alignment horizontal="center"/>
    </xf>
    <xf numFmtId="0" fontId="14" fillId="9" borderId="30" xfId="0" applyFont="1" applyFill="1" applyBorder="1" applyAlignment="1">
      <alignment horizontal="center"/>
    </xf>
    <xf numFmtId="0" fontId="14" fillId="9" borderId="33" xfId="0" applyFont="1" applyFill="1" applyBorder="1" applyAlignment="1">
      <alignment horizontal="center"/>
    </xf>
    <xf numFmtId="0" fontId="14" fillId="9" borderId="35" xfId="0" applyFont="1" applyFill="1" applyBorder="1" applyAlignment="1">
      <alignment horizontal="center"/>
    </xf>
    <xf numFmtId="0" fontId="14" fillId="9" borderId="2" xfId="0" applyFont="1" applyFill="1" applyBorder="1" applyAlignment="1">
      <alignment horizontal="center"/>
    </xf>
    <xf numFmtId="0" fontId="14" fillId="9" borderId="34" xfId="0" applyFont="1" applyFill="1" applyBorder="1" applyAlignment="1">
      <alignment horizontal="center"/>
    </xf>
  </cellXfs>
  <cellStyles count="502">
    <cellStyle name="Comma 2" xfId="2"/>
    <cellStyle name="Currency 2" xfId="3"/>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Millares" xfId="501" builtinId="3"/>
    <cellStyle name="Millares 2" xfId="498"/>
    <cellStyle name="Normal" xfId="0" builtinId="0"/>
    <cellStyle name="Normal 2" xfId="1"/>
    <cellStyle name="Normal 3" xfId="499"/>
    <cellStyle name="Porcentaje 2" xfId="497"/>
    <cellStyle name="Porcentaje 3" xfId="500"/>
    <cellStyle name="Porcentual" xfId="496"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3"/>
    <pageSetUpPr fitToPage="1"/>
  </sheetPr>
  <dimension ref="A1:D18"/>
  <sheetViews>
    <sheetView zoomScale="90" zoomScaleNormal="90" workbookViewId="0">
      <selection activeCell="F23" sqref="F23"/>
    </sheetView>
  </sheetViews>
  <sheetFormatPr baseColWidth="10" defaultRowHeight="12.75"/>
  <cols>
    <col min="1" max="1" width="32.28515625" style="84" bestFit="1" customWidth="1"/>
    <col min="2" max="2" width="35" style="84" customWidth="1"/>
    <col min="3" max="3" width="34.28515625" style="84" bestFit="1" customWidth="1"/>
    <col min="4" max="16384" width="11.42578125" style="84"/>
  </cols>
  <sheetData>
    <row r="1" spans="1:4" ht="15">
      <c r="A1" s="231" t="s">
        <v>44</v>
      </c>
      <c r="B1" s="231"/>
      <c r="C1" s="231"/>
    </row>
    <row r="2" spans="1:4" s="87" customFormat="1" ht="15">
      <c r="A2" s="76"/>
      <c r="B2" s="76"/>
      <c r="C2" s="76"/>
      <c r="D2" s="86"/>
    </row>
    <row r="3" spans="1:4" ht="30">
      <c r="A3" s="78" t="s">
        <v>45</v>
      </c>
      <c r="B3" s="78" t="s">
        <v>46</v>
      </c>
      <c r="C3" s="79" t="s">
        <v>47</v>
      </c>
    </row>
    <row r="4" spans="1:4">
      <c r="A4" s="85"/>
      <c r="B4" s="83" t="s">
        <v>48</v>
      </c>
      <c r="C4" s="85"/>
    </row>
    <row r="5" spans="1:4">
      <c r="A5" s="85" t="s">
        <v>106</v>
      </c>
      <c r="B5" s="83" t="s">
        <v>49</v>
      </c>
      <c r="C5" s="85" t="s">
        <v>163</v>
      </c>
    </row>
    <row r="6" spans="1:4">
      <c r="A6" s="85" t="s">
        <v>111</v>
      </c>
      <c r="B6" s="83" t="s">
        <v>50</v>
      </c>
      <c r="C6" s="85" t="s">
        <v>107</v>
      </c>
    </row>
    <row r="7" spans="1:4">
      <c r="A7" s="85" t="s">
        <v>112</v>
      </c>
      <c r="B7" s="83" t="s">
        <v>51</v>
      </c>
      <c r="C7" s="85" t="s">
        <v>108</v>
      </c>
    </row>
    <row r="8" spans="1:4">
      <c r="A8" s="88"/>
      <c r="B8" s="89"/>
      <c r="C8" s="88"/>
    </row>
    <row r="9" spans="1:4">
      <c r="A9" s="88"/>
      <c r="B9" s="89"/>
      <c r="C9" s="88"/>
    </row>
    <row r="10" spans="1:4" ht="27" customHeight="1">
      <c r="A10" s="232" t="s">
        <v>94</v>
      </c>
      <c r="B10" s="232"/>
      <c r="C10" s="232"/>
    </row>
    <row r="11" spans="1:4">
      <c r="A11" s="230" t="s">
        <v>109</v>
      </c>
      <c r="B11" s="230"/>
      <c r="C11" s="230"/>
    </row>
    <row r="12" spans="1:4">
      <c r="A12" s="230" t="s">
        <v>110</v>
      </c>
      <c r="B12" s="230"/>
      <c r="C12" s="230"/>
    </row>
    <row r="13" spans="1:4">
      <c r="A13" s="230"/>
      <c r="B13" s="230"/>
      <c r="C13" s="230"/>
    </row>
    <row r="14" spans="1:4">
      <c r="A14" s="230"/>
      <c r="B14" s="230"/>
      <c r="C14" s="230"/>
    </row>
    <row r="15" spans="1:4">
      <c r="A15" s="230"/>
      <c r="B15" s="230"/>
      <c r="C15" s="230"/>
    </row>
    <row r="16" spans="1:4">
      <c r="A16" s="230"/>
      <c r="B16" s="230"/>
      <c r="C16" s="230"/>
    </row>
    <row r="17" spans="1:3">
      <c r="A17" s="230"/>
      <c r="B17" s="230"/>
      <c r="C17" s="230"/>
    </row>
    <row r="18" spans="1:3">
      <c r="A18" s="88"/>
      <c r="B18" s="89"/>
      <c r="C18" s="88"/>
    </row>
  </sheetData>
  <mergeCells count="9">
    <mergeCell ref="A14:C14"/>
    <mergeCell ref="A1:C1"/>
    <mergeCell ref="A10:C10"/>
    <mergeCell ref="A16:C16"/>
    <mergeCell ref="A17:C17"/>
    <mergeCell ref="A11:C11"/>
    <mergeCell ref="A15:C15"/>
    <mergeCell ref="A12:C12"/>
    <mergeCell ref="A13:C1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tabColor theme="3"/>
  </sheetPr>
  <dimension ref="A1:X34"/>
  <sheetViews>
    <sheetView topLeftCell="K1" zoomScale="90" zoomScaleNormal="90" workbookViewId="0">
      <selection activeCell="P8" sqref="P8"/>
    </sheetView>
  </sheetViews>
  <sheetFormatPr baseColWidth="10" defaultRowHeight="12.75"/>
  <cols>
    <col min="1" max="1" width="3" style="82" bestFit="1" customWidth="1"/>
    <col min="2" max="2" width="27.7109375" style="84" customWidth="1"/>
    <col min="3" max="3" width="33.7109375" style="84" customWidth="1"/>
    <col min="4" max="4" width="35.42578125" style="84" customWidth="1"/>
    <col min="5" max="5" width="33.42578125" style="84" customWidth="1"/>
    <col min="6" max="6" width="21.85546875" style="84" customWidth="1"/>
    <col min="7" max="7" width="46" style="84" customWidth="1"/>
    <col min="8" max="12" width="20.7109375" style="84" customWidth="1"/>
    <col min="13" max="16384" width="11.42578125" style="84"/>
  </cols>
  <sheetData>
    <row r="1" spans="1:24" ht="15">
      <c r="M1" s="233" t="s">
        <v>52</v>
      </c>
      <c r="N1" s="233"/>
      <c r="O1" s="233"/>
      <c r="P1" s="233"/>
      <c r="Q1" s="233"/>
      <c r="R1" s="233"/>
      <c r="S1" s="233"/>
      <c r="T1" s="233"/>
      <c r="U1" s="233"/>
      <c r="V1" s="233"/>
      <c r="W1" s="233"/>
      <c r="X1" s="233"/>
    </row>
    <row r="2" spans="1:24" s="82" customFormat="1" ht="75">
      <c r="A2" s="78" t="s">
        <v>53</v>
      </c>
      <c r="B2" s="79" t="s">
        <v>54</v>
      </c>
      <c r="C2" s="79" t="s">
        <v>55</v>
      </c>
      <c r="D2" s="79" t="s">
        <v>56</v>
      </c>
      <c r="E2" s="79" t="s">
        <v>57</v>
      </c>
      <c r="F2" s="79" t="s">
        <v>58</v>
      </c>
      <c r="G2" s="79" t="s">
        <v>59</v>
      </c>
      <c r="H2" s="79" t="s">
        <v>60</v>
      </c>
      <c r="I2" s="224" t="s">
        <v>188</v>
      </c>
      <c r="J2" s="79" t="s">
        <v>102</v>
      </c>
      <c r="K2" s="79" t="s">
        <v>105</v>
      </c>
      <c r="L2" s="77" t="s">
        <v>61</v>
      </c>
      <c r="M2" s="77" t="s">
        <v>62</v>
      </c>
      <c r="N2" s="77" t="s">
        <v>63</v>
      </c>
      <c r="O2" s="77" t="s">
        <v>64</v>
      </c>
      <c r="P2" s="77" t="s">
        <v>65</v>
      </c>
      <c r="Q2" s="77" t="s">
        <v>66</v>
      </c>
      <c r="R2" s="77" t="s">
        <v>67</v>
      </c>
      <c r="S2" s="77" t="s">
        <v>68</v>
      </c>
      <c r="T2" s="77" t="s">
        <v>69</v>
      </c>
      <c r="U2" s="77" t="s">
        <v>70</v>
      </c>
      <c r="V2" s="77" t="s">
        <v>71</v>
      </c>
      <c r="W2" s="77" t="s">
        <v>72</v>
      </c>
      <c r="X2" s="77" t="s">
        <v>73</v>
      </c>
    </row>
    <row r="3" spans="1:24" ht="38.25">
      <c r="A3" s="83">
        <v>1</v>
      </c>
      <c r="B3" s="105" t="s">
        <v>161</v>
      </c>
      <c r="C3" s="105" t="s">
        <v>162</v>
      </c>
      <c r="D3" s="105" t="s">
        <v>164</v>
      </c>
      <c r="E3" s="83" t="s">
        <v>165</v>
      </c>
      <c r="F3" s="83" t="s">
        <v>166</v>
      </c>
      <c r="G3" s="83" t="s">
        <v>173</v>
      </c>
      <c r="H3" s="83">
        <v>1500000</v>
      </c>
      <c r="I3" s="225" t="s">
        <v>350</v>
      </c>
      <c r="J3" s="105" t="s">
        <v>167</v>
      </c>
      <c r="K3" s="105" t="s">
        <v>168</v>
      </c>
      <c r="L3" s="85"/>
      <c r="M3" s="85"/>
      <c r="N3" s="85"/>
      <c r="O3" s="85"/>
      <c r="P3" s="85"/>
      <c r="Q3" s="85"/>
      <c r="R3" s="85"/>
      <c r="S3" s="85"/>
      <c r="T3" s="85"/>
      <c r="U3" s="83" t="s">
        <v>116</v>
      </c>
      <c r="V3" s="85"/>
      <c r="W3" s="85"/>
      <c r="X3" s="85"/>
    </row>
    <row r="4" spans="1:24" ht="38.25">
      <c r="A4" s="83">
        <v>2</v>
      </c>
      <c r="B4" s="83" t="s">
        <v>169</v>
      </c>
      <c r="C4" s="105" t="s">
        <v>170</v>
      </c>
      <c r="D4" s="105" t="s">
        <v>164</v>
      </c>
      <c r="E4" s="83" t="s">
        <v>171</v>
      </c>
      <c r="F4" s="83" t="s">
        <v>172</v>
      </c>
      <c r="G4" s="83" t="s">
        <v>173</v>
      </c>
      <c r="H4" s="83">
        <v>562500</v>
      </c>
      <c r="I4" s="223"/>
      <c r="J4" s="105" t="s">
        <v>174</v>
      </c>
      <c r="K4" s="105" t="s">
        <v>168</v>
      </c>
      <c r="L4" s="85"/>
      <c r="M4" s="85"/>
      <c r="N4" s="85"/>
      <c r="O4" s="85"/>
      <c r="P4" s="85"/>
      <c r="Q4" s="85"/>
      <c r="R4" s="83" t="s">
        <v>116</v>
      </c>
      <c r="S4" s="85"/>
      <c r="T4" s="85"/>
      <c r="U4" s="85"/>
      <c r="V4" s="85"/>
      <c r="W4" s="85"/>
      <c r="X4" s="85"/>
    </row>
    <row r="5" spans="1:24" ht="38.25">
      <c r="A5" s="83">
        <v>3</v>
      </c>
      <c r="B5" s="83" t="s">
        <v>175</v>
      </c>
      <c r="C5" s="105" t="s">
        <v>176</v>
      </c>
      <c r="D5" s="105" t="s">
        <v>164</v>
      </c>
      <c r="E5" s="83" t="s">
        <v>171</v>
      </c>
      <c r="F5" s="83" t="s">
        <v>172</v>
      </c>
      <c r="G5" s="83" t="s">
        <v>173</v>
      </c>
      <c r="H5" s="83">
        <v>562500</v>
      </c>
      <c r="I5" s="222"/>
      <c r="J5" s="105" t="s">
        <v>174</v>
      </c>
      <c r="K5" s="105" t="s">
        <v>168</v>
      </c>
      <c r="L5" s="85"/>
      <c r="M5" s="85"/>
      <c r="N5" s="85"/>
      <c r="O5" s="85"/>
      <c r="P5" s="85"/>
      <c r="Q5" s="85"/>
      <c r="R5" s="85"/>
      <c r="S5" s="85"/>
      <c r="T5" s="85"/>
      <c r="U5" s="85"/>
      <c r="V5" s="85"/>
      <c r="W5" s="83" t="s">
        <v>116</v>
      </c>
      <c r="X5" s="85"/>
    </row>
    <row r="6" spans="1:24" ht="38.25">
      <c r="A6" s="83">
        <v>4</v>
      </c>
      <c r="B6" s="105" t="s">
        <v>177</v>
      </c>
      <c r="C6" s="105" t="s">
        <v>178</v>
      </c>
      <c r="D6" s="105" t="s">
        <v>164</v>
      </c>
      <c r="E6" s="105" t="s">
        <v>179</v>
      </c>
      <c r="F6" s="105" t="s">
        <v>180</v>
      </c>
      <c r="G6" s="83" t="s">
        <v>173</v>
      </c>
      <c r="H6" s="105">
        <v>165000</v>
      </c>
      <c r="I6" s="105"/>
      <c r="J6" s="105" t="s">
        <v>174</v>
      </c>
      <c r="K6" s="83" t="s">
        <v>181</v>
      </c>
      <c r="L6" s="85"/>
      <c r="M6" s="85"/>
      <c r="N6" s="85"/>
      <c r="O6" s="85"/>
      <c r="P6" s="85"/>
      <c r="Q6" s="85"/>
      <c r="R6" s="85"/>
      <c r="S6" s="85"/>
      <c r="T6" s="83" t="s">
        <v>116</v>
      </c>
      <c r="U6" s="85"/>
      <c r="V6" s="85"/>
      <c r="W6" s="85"/>
      <c r="X6" s="85"/>
    </row>
    <row r="7" spans="1:24" ht="51">
      <c r="A7" s="83">
        <v>5</v>
      </c>
      <c r="B7" s="227" t="s">
        <v>354</v>
      </c>
      <c r="C7" s="85"/>
      <c r="D7" s="105" t="s">
        <v>164</v>
      </c>
      <c r="E7" s="83" t="s">
        <v>355</v>
      </c>
      <c r="F7" s="85"/>
      <c r="G7" s="83" t="s">
        <v>306</v>
      </c>
      <c r="H7" s="83">
        <v>1500000</v>
      </c>
      <c r="I7" s="83"/>
      <c r="J7" s="105" t="s">
        <v>307</v>
      </c>
      <c r="K7" s="83" t="s">
        <v>0</v>
      </c>
      <c r="L7" s="85"/>
      <c r="M7" s="85"/>
      <c r="N7" s="85"/>
      <c r="O7" s="85"/>
      <c r="P7" s="85"/>
      <c r="Q7" s="85"/>
      <c r="R7" s="85"/>
      <c r="S7" s="85"/>
      <c r="T7" s="85"/>
      <c r="U7" s="85"/>
      <c r="V7" s="85"/>
      <c r="W7" s="85"/>
      <c r="X7" s="85"/>
    </row>
    <row r="8" spans="1:24" ht="43.5" customHeight="1">
      <c r="A8" s="83">
        <v>6</v>
      </c>
      <c r="B8" s="226" t="s">
        <v>351</v>
      </c>
      <c r="C8" s="105" t="s">
        <v>353</v>
      </c>
      <c r="D8" s="105" t="s">
        <v>164</v>
      </c>
      <c r="E8" s="83" t="s">
        <v>355</v>
      </c>
      <c r="F8" s="83" t="s">
        <v>352</v>
      </c>
      <c r="G8" s="85"/>
      <c r="H8" s="83">
        <v>210000</v>
      </c>
      <c r="I8" s="85"/>
      <c r="J8" s="105" t="s">
        <v>174</v>
      </c>
      <c r="K8" s="83" t="s">
        <v>0</v>
      </c>
      <c r="L8" s="85"/>
      <c r="M8" s="85"/>
      <c r="N8" s="85"/>
      <c r="O8" s="85"/>
      <c r="P8" s="85"/>
      <c r="Q8" s="85"/>
      <c r="R8" s="85"/>
      <c r="S8" s="85"/>
      <c r="T8" s="85"/>
      <c r="U8" s="85"/>
      <c r="V8" s="85"/>
      <c r="W8" s="85"/>
      <c r="X8" s="85"/>
    </row>
    <row r="9" spans="1:24">
      <c r="A9" s="83">
        <v>7</v>
      </c>
      <c r="B9" s="85"/>
      <c r="C9" s="85"/>
      <c r="D9" s="85"/>
      <c r="E9" s="85"/>
      <c r="F9" s="85"/>
      <c r="G9" s="85"/>
      <c r="H9" s="85"/>
      <c r="I9" s="85"/>
      <c r="J9" s="85"/>
      <c r="K9" s="85"/>
      <c r="L9" s="85"/>
      <c r="M9" s="85"/>
      <c r="N9" s="85"/>
      <c r="O9" s="85"/>
      <c r="P9" s="85"/>
      <c r="Q9" s="85"/>
      <c r="R9" s="85"/>
      <c r="S9" s="85"/>
      <c r="T9" s="85"/>
      <c r="U9" s="85"/>
      <c r="V9" s="85"/>
      <c r="W9" s="85"/>
      <c r="X9" s="85"/>
    </row>
    <row r="10" spans="1:24">
      <c r="A10" s="83">
        <v>8</v>
      </c>
      <c r="B10" s="85"/>
      <c r="C10" s="85"/>
      <c r="D10" s="85"/>
      <c r="E10" s="85"/>
      <c r="F10" s="85"/>
      <c r="G10" s="85"/>
      <c r="H10" s="85"/>
      <c r="I10" s="85"/>
      <c r="J10" s="85"/>
      <c r="K10" s="85"/>
      <c r="L10" s="85"/>
      <c r="M10" s="85"/>
      <c r="N10" s="85"/>
      <c r="O10" s="85"/>
      <c r="P10" s="85"/>
      <c r="Q10" s="85"/>
      <c r="R10" s="85"/>
      <c r="S10" s="85"/>
      <c r="T10" s="85"/>
      <c r="U10" s="85"/>
      <c r="V10" s="85"/>
      <c r="W10" s="85"/>
      <c r="X10" s="85"/>
    </row>
    <row r="11" spans="1:24">
      <c r="A11" s="83">
        <v>9</v>
      </c>
      <c r="B11" s="85"/>
      <c r="C11" s="85"/>
      <c r="D11" s="85"/>
      <c r="E11" s="85"/>
      <c r="F11" s="85"/>
      <c r="G11" s="85"/>
      <c r="H11" s="85"/>
      <c r="I11" s="85"/>
      <c r="J11" s="85"/>
      <c r="K11" s="85"/>
      <c r="L11" s="85"/>
      <c r="M11" s="85"/>
      <c r="N11" s="85"/>
      <c r="O11" s="85"/>
      <c r="P11" s="85"/>
      <c r="Q11" s="85"/>
      <c r="R11" s="85"/>
      <c r="S11" s="85"/>
      <c r="T11" s="85"/>
      <c r="U11" s="85"/>
      <c r="V11" s="85"/>
      <c r="W11" s="85"/>
      <c r="X11" s="85"/>
    </row>
    <row r="12" spans="1:24">
      <c r="A12" s="83">
        <v>10</v>
      </c>
      <c r="B12" s="85"/>
      <c r="C12" s="85"/>
      <c r="D12" s="85"/>
      <c r="E12" s="85"/>
      <c r="F12" s="85"/>
      <c r="G12" s="85"/>
      <c r="H12" s="85"/>
      <c r="I12" s="85"/>
      <c r="J12" s="85"/>
      <c r="K12" s="85"/>
      <c r="L12" s="85"/>
      <c r="M12" s="85"/>
      <c r="N12" s="85"/>
      <c r="O12" s="85"/>
      <c r="P12" s="85"/>
      <c r="Q12" s="85"/>
      <c r="R12" s="85"/>
      <c r="S12" s="85"/>
      <c r="T12" s="85"/>
      <c r="U12" s="85"/>
      <c r="V12" s="85"/>
      <c r="W12" s="85"/>
      <c r="X12" s="85"/>
    </row>
    <row r="13" spans="1:24">
      <c r="A13" s="83">
        <v>11</v>
      </c>
      <c r="B13" s="85"/>
      <c r="C13" s="85"/>
      <c r="D13" s="85"/>
      <c r="E13" s="85"/>
      <c r="F13" s="85"/>
      <c r="G13" s="85"/>
      <c r="H13" s="85"/>
      <c r="I13" s="85"/>
      <c r="J13" s="85"/>
      <c r="K13" s="85"/>
      <c r="L13" s="85"/>
      <c r="M13" s="85"/>
      <c r="N13" s="85"/>
      <c r="O13" s="85"/>
      <c r="P13" s="85"/>
      <c r="Q13" s="85"/>
      <c r="R13" s="85"/>
      <c r="S13" s="85"/>
      <c r="T13" s="85"/>
      <c r="U13" s="85"/>
      <c r="V13" s="85"/>
      <c r="W13" s="85"/>
      <c r="X13" s="85"/>
    </row>
    <row r="14" spans="1:24">
      <c r="A14" s="83">
        <v>12</v>
      </c>
      <c r="B14" s="85"/>
      <c r="C14" s="85"/>
      <c r="D14" s="85"/>
      <c r="E14" s="85"/>
      <c r="F14" s="85"/>
      <c r="G14" s="85"/>
      <c r="H14" s="85"/>
      <c r="I14" s="85"/>
      <c r="J14" s="85"/>
      <c r="K14" s="85"/>
      <c r="L14" s="85"/>
      <c r="M14" s="85"/>
      <c r="N14" s="85"/>
      <c r="O14" s="85"/>
      <c r="P14" s="85"/>
      <c r="Q14" s="85"/>
      <c r="R14" s="85"/>
      <c r="S14" s="85"/>
      <c r="T14" s="85"/>
      <c r="U14" s="85"/>
      <c r="V14" s="85"/>
      <c r="W14" s="85"/>
      <c r="X14" s="85"/>
    </row>
    <row r="15" spans="1:24">
      <c r="A15" s="83">
        <v>13</v>
      </c>
      <c r="B15" s="85"/>
      <c r="C15" s="85"/>
      <c r="D15" s="85"/>
      <c r="E15" s="85"/>
      <c r="F15" s="85"/>
      <c r="G15" s="85"/>
      <c r="H15" s="85"/>
      <c r="I15" s="85"/>
      <c r="J15" s="85"/>
      <c r="K15" s="85"/>
      <c r="L15" s="85"/>
      <c r="M15" s="85"/>
      <c r="N15" s="85"/>
      <c r="O15" s="85"/>
      <c r="P15" s="85"/>
      <c r="Q15" s="85"/>
      <c r="R15" s="85"/>
      <c r="S15" s="85"/>
      <c r="T15" s="85"/>
      <c r="U15" s="85"/>
      <c r="V15" s="85"/>
      <c r="W15" s="85"/>
      <c r="X15" s="85"/>
    </row>
    <row r="16" spans="1:24">
      <c r="A16" s="83">
        <v>14</v>
      </c>
      <c r="B16" s="85"/>
      <c r="C16" s="85"/>
      <c r="D16" s="85"/>
      <c r="E16" s="85"/>
      <c r="F16" s="85"/>
      <c r="G16" s="85"/>
      <c r="H16" s="85"/>
      <c r="I16" s="85"/>
      <c r="J16" s="85"/>
      <c r="K16" s="85"/>
      <c r="L16" s="85"/>
      <c r="M16" s="85"/>
      <c r="N16" s="85"/>
      <c r="O16" s="85"/>
      <c r="P16" s="85"/>
      <c r="Q16" s="85"/>
      <c r="R16" s="85"/>
      <c r="S16" s="85"/>
      <c r="T16" s="85"/>
      <c r="U16" s="85"/>
      <c r="V16" s="85"/>
      <c r="W16" s="85"/>
      <c r="X16" s="85"/>
    </row>
    <row r="17" spans="1:24">
      <c r="A17" s="83">
        <v>15</v>
      </c>
      <c r="B17" s="85"/>
      <c r="C17" s="85"/>
      <c r="D17" s="85"/>
      <c r="E17" s="85"/>
      <c r="F17" s="85"/>
      <c r="G17" s="85"/>
      <c r="H17" s="85"/>
      <c r="I17" s="85"/>
      <c r="J17" s="85"/>
      <c r="K17" s="85"/>
      <c r="L17" s="85"/>
      <c r="M17" s="85"/>
      <c r="N17" s="85"/>
      <c r="O17" s="85"/>
      <c r="P17" s="85"/>
      <c r="Q17" s="85"/>
      <c r="R17" s="85"/>
      <c r="S17" s="85"/>
      <c r="T17" s="85"/>
      <c r="U17" s="85"/>
      <c r="V17" s="85"/>
      <c r="W17" s="85"/>
      <c r="X17" s="85"/>
    </row>
    <row r="18" spans="1:24">
      <c r="A18" s="83">
        <v>16</v>
      </c>
      <c r="B18" s="85"/>
      <c r="C18" s="85"/>
      <c r="D18" s="85"/>
      <c r="E18" s="85"/>
      <c r="F18" s="85"/>
      <c r="G18" s="85"/>
      <c r="H18" s="85"/>
      <c r="I18" s="85"/>
      <c r="J18" s="85"/>
      <c r="K18" s="85"/>
      <c r="L18" s="85"/>
      <c r="M18" s="85"/>
      <c r="N18" s="85"/>
      <c r="O18" s="85"/>
      <c r="P18" s="85"/>
      <c r="Q18" s="85"/>
      <c r="R18" s="85"/>
      <c r="S18" s="85"/>
      <c r="T18" s="85"/>
      <c r="U18" s="85"/>
      <c r="V18" s="85"/>
      <c r="W18" s="85"/>
      <c r="X18" s="85"/>
    </row>
    <row r="19" spans="1:24">
      <c r="A19" s="83">
        <v>17</v>
      </c>
      <c r="B19" s="85"/>
      <c r="C19" s="85"/>
      <c r="D19" s="85"/>
      <c r="E19" s="85"/>
      <c r="F19" s="85"/>
      <c r="G19" s="85"/>
      <c r="H19" s="85"/>
      <c r="I19" s="85"/>
      <c r="J19" s="85"/>
      <c r="K19" s="85"/>
      <c r="L19" s="85"/>
      <c r="M19" s="85"/>
      <c r="N19" s="85"/>
      <c r="O19" s="85"/>
      <c r="P19" s="85"/>
      <c r="Q19" s="85"/>
      <c r="R19" s="85"/>
      <c r="S19" s="85"/>
      <c r="T19" s="85"/>
      <c r="U19" s="85"/>
      <c r="V19" s="85"/>
      <c r="W19" s="85"/>
      <c r="X19" s="85"/>
    </row>
    <row r="20" spans="1:24">
      <c r="A20" s="83">
        <v>18</v>
      </c>
      <c r="B20" s="85"/>
      <c r="C20" s="85"/>
      <c r="D20" s="85"/>
      <c r="E20" s="85"/>
      <c r="F20" s="85"/>
      <c r="G20" s="85"/>
      <c r="H20" s="85"/>
      <c r="I20" s="85"/>
      <c r="J20" s="85"/>
      <c r="K20" s="85"/>
      <c r="L20" s="85"/>
      <c r="M20" s="85"/>
      <c r="N20" s="85"/>
      <c r="O20" s="85"/>
      <c r="P20" s="85"/>
      <c r="Q20" s="85"/>
      <c r="R20" s="85"/>
      <c r="S20" s="85"/>
      <c r="T20" s="85"/>
      <c r="U20" s="85"/>
      <c r="V20" s="85"/>
      <c r="W20" s="85"/>
      <c r="X20" s="85"/>
    </row>
    <row r="21" spans="1:24">
      <c r="A21" s="83">
        <v>19</v>
      </c>
      <c r="B21" s="85"/>
      <c r="C21" s="85"/>
      <c r="D21" s="85"/>
      <c r="E21" s="85"/>
      <c r="F21" s="85"/>
      <c r="G21" s="85"/>
      <c r="H21" s="85"/>
      <c r="I21" s="85"/>
      <c r="J21" s="85"/>
      <c r="K21" s="85"/>
      <c r="L21" s="85"/>
      <c r="M21" s="85"/>
      <c r="N21" s="85"/>
      <c r="O21" s="85"/>
      <c r="P21" s="85"/>
      <c r="Q21" s="85"/>
      <c r="R21" s="85"/>
      <c r="S21" s="85"/>
      <c r="T21" s="85"/>
      <c r="U21" s="85"/>
      <c r="V21" s="85"/>
      <c r="W21" s="85"/>
      <c r="X21" s="85"/>
    </row>
    <row r="22" spans="1:24">
      <c r="A22" s="83">
        <v>20</v>
      </c>
      <c r="B22" s="85"/>
      <c r="C22" s="85"/>
      <c r="D22" s="85"/>
      <c r="E22" s="85"/>
      <c r="F22" s="85"/>
      <c r="G22" s="85"/>
      <c r="H22" s="85"/>
      <c r="I22" s="85"/>
      <c r="J22" s="85"/>
      <c r="K22" s="85"/>
      <c r="L22" s="85"/>
      <c r="M22" s="85"/>
      <c r="N22" s="85"/>
      <c r="O22" s="85"/>
      <c r="P22" s="85"/>
      <c r="Q22" s="85"/>
      <c r="R22" s="85"/>
      <c r="S22" s="85"/>
      <c r="T22" s="85"/>
      <c r="U22" s="85"/>
      <c r="V22" s="85"/>
      <c r="W22" s="85"/>
      <c r="X22" s="85"/>
    </row>
    <row r="23" spans="1:24">
      <c r="A23" s="83">
        <v>21</v>
      </c>
      <c r="B23" s="85"/>
      <c r="C23" s="85"/>
      <c r="D23" s="85"/>
      <c r="E23" s="85"/>
      <c r="F23" s="85"/>
      <c r="G23" s="85"/>
      <c r="H23" s="85"/>
      <c r="I23" s="85"/>
      <c r="J23" s="85"/>
      <c r="K23" s="85"/>
      <c r="L23" s="85"/>
      <c r="M23" s="85"/>
      <c r="N23" s="85"/>
      <c r="O23" s="85"/>
      <c r="P23" s="85"/>
      <c r="Q23" s="85"/>
      <c r="R23" s="85"/>
      <c r="S23" s="85"/>
      <c r="T23" s="85"/>
      <c r="U23" s="85"/>
      <c r="V23" s="85"/>
      <c r="W23" s="85"/>
      <c r="X23" s="85"/>
    </row>
    <row r="24" spans="1:24">
      <c r="A24" s="83">
        <v>22</v>
      </c>
      <c r="B24" s="85"/>
      <c r="C24" s="85"/>
      <c r="D24" s="85"/>
      <c r="E24" s="85"/>
      <c r="F24" s="85"/>
      <c r="G24" s="85"/>
      <c r="H24" s="85"/>
      <c r="I24" s="85"/>
      <c r="J24" s="85"/>
      <c r="K24" s="85"/>
      <c r="L24" s="85"/>
      <c r="M24" s="85"/>
      <c r="N24" s="85"/>
      <c r="O24" s="85"/>
      <c r="P24" s="85"/>
      <c r="Q24" s="85"/>
      <c r="R24" s="85"/>
      <c r="S24" s="85"/>
      <c r="T24" s="85"/>
      <c r="U24" s="85"/>
      <c r="V24" s="85"/>
      <c r="W24" s="85"/>
      <c r="X24" s="85"/>
    </row>
    <row r="25" spans="1:24">
      <c r="A25" s="83">
        <v>23</v>
      </c>
      <c r="B25" s="85"/>
      <c r="C25" s="85"/>
      <c r="D25" s="85"/>
      <c r="E25" s="85"/>
      <c r="F25" s="85"/>
      <c r="G25" s="85"/>
      <c r="H25" s="85"/>
      <c r="I25" s="85"/>
      <c r="J25" s="85"/>
      <c r="K25" s="85"/>
      <c r="L25" s="85"/>
      <c r="M25" s="85"/>
      <c r="N25" s="85"/>
      <c r="O25" s="85"/>
      <c r="P25" s="85"/>
      <c r="Q25" s="85"/>
      <c r="R25" s="85"/>
      <c r="S25" s="85"/>
      <c r="T25" s="85"/>
      <c r="U25" s="85"/>
      <c r="V25" s="85"/>
      <c r="W25" s="85"/>
      <c r="X25" s="85"/>
    </row>
    <row r="26" spans="1:24">
      <c r="A26" s="83">
        <v>24</v>
      </c>
      <c r="B26" s="85"/>
      <c r="C26" s="85"/>
      <c r="D26" s="85"/>
      <c r="E26" s="85"/>
      <c r="F26" s="85"/>
      <c r="G26" s="85"/>
      <c r="H26" s="85"/>
      <c r="I26" s="85"/>
      <c r="J26" s="85"/>
      <c r="K26" s="85"/>
      <c r="L26" s="85"/>
      <c r="M26" s="85"/>
      <c r="N26" s="85"/>
      <c r="O26" s="85"/>
      <c r="P26" s="85"/>
      <c r="Q26" s="85"/>
      <c r="R26" s="85"/>
      <c r="S26" s="85"/>
      <c r="T26" s="85"/>
      <c r="U26" s="85"/>
      <c r="V26" s="85"/>
      <c r="W26" s="85"/>
      <c r="X26" s="85"/>
    </row>
    <row r="27" spans="1:24">
      <c r="A27" s="83">
        <v>25</v>
      </c>
      <c r="B27" s="85"/>
      <c r="C27" s="85"/>
      <c r="D27" s="85"/>
      <c r="E27" s="85"/>
      <c r="F27" s="85"/>
      <c r="G27" s="85"/>
      <c r="H27" s="85"/>
      <c r="I27" s="85"/>
      <c r="J27" s="85"/>
      <c r="K27" s="85"/>
      <c r="L27" s="85"/>
      <c r="M27" s="85"/>
      <c r="N27" s="85"/>
      <c r="O27" s="85"/>
      <c r="P27" s="85"/>
      <c r="Q27" s="85"/>
      <c r="R27" s="85"/>
      <c r="S27" s="85"/>
      <c r="T27" s="85"/>
      <c r="U27" s="85"/>
      <c r="V27" s="85"/>
      <c r="W27" s="85"/>
      <c r="X27" s="85"/>
    </row>
    <row r="28" spans="1:24">
      <c r="A28" s="83">
        <v>26</v>
      </c>
      <c r="B28" s="85"/>
      <c r="C28" s="85"/>
      <c r="D28" s="85"/>
      <c r="E28" s="85"/>
      <c r="F28" s="85"/>
      <c r="G28" s="85"/>
      <c r="H28" s="85"/>
      <c r="I28" s="85"/>
      <c r="J28" s="85"/>
      <c r="K28" s="85"/>
      <c r="L28" s="85"/>
      <c r="M28" s="85"/>
      <c r="N28" s="85"/>
      <c r="O28" s="85"/>
      <c r="P28" s="85"/>
      <c r="Q28" s="85"/>
      <c r="R28" s="85"/>
      <c r="S28" s="85"/>
      <c r="T28" s="85"/>
      <c r="U28" s="85"/>
      <c r="V28" s="85"/>
      <c r="W28" s="85"/>
      <c r="X28" s="85"/>
    </row>
    <row r="29" spans="1:24">
      <c r="A29" s="83">
        <v>27</v>
      </c>
      <c r="B29" s="85"/>
      <c r="C29" s="85"/>
      <c r="D29" s="85"/>
      <c r="E29" s="85"/>
      <c r="F29" s="85"/>
      <c r="G29" s="85"/>
      <c r="H29" s="85"/>
      <c r="I29" s="85"/>
      <c r="J29" s="85"/>
      <c r="K29" s="85"/>
      <c r="L29" s="85"/>
      <c r="M29" s="85"/>
      <c r="N29" s="85"/>
      <c r="O29" s="85"/>
      <c r="P29" s="85"/>
      <c r="Q29" s="85"/>
      <c r="R29" s="85"/>
      <c r="S29" s="85"/>
      <c r="T29" s="85"/>
      <c r="U29" s="85"/>
      <c r="V29" s="85"/>
      <c r="W29" s="85"/>
      <c r="X29" s="85"/>
    </row>
    <row r="30" spans="1:24">
      <c r="A30" s="83">
        <v>28</v>
      </c>
      <c r="B30" s="85"/>
      <c r="C30" s="85"/>
      <c r="D30" s="85"/>
      <c r="E30" s="85"/>
      <c r="F30" s="85"/>
      <c r="G30" s="85"/>
      <c r="H30" s="85"/>
      <c r="I30" s="85"/>
      <c r="J30" s="85"/>
      <c r="K30" s="85"/>
      <c r="L30" s="85"/>
      <c r="M30" s="85"/>
      <c r="N30" s="85"/>
      <c r="O30" s="85"/>
      <c r="P30" s="85"/>
      <c r="Q30" s="85"/>
      <c r="R30" s="85"/>
      <c r="S30" s="85"/>
      <c r="T30" s="85"/>
      <c r="U30" s="85"/>
      <c r="V30" s="85"/>
      <c r="W30" s="85"/>
      <c r="X30" s="85"/>
    </row>
    <row r="31" spans="1:24">
      <c r="A31" s="83">
        <v>29</v>
      </c>
      <c r="B31" s="85"/>
      <c r="C31" s="85"/>
      <c r="D31" s="85"/>
      <c r="E31" s="85"/>
      <c r="F31" s="85"/>
      <c r="G31" s="85"/>
      <c r="H31" s="85"/>
      <c r="I31" s="85"/>
      <c r="J31" s="85"/>
      <c r="K31" s="85"/>
      <c r="L31" s="85"/>
      <c r="M31" s="85"/>
      <c r="N31" s="85"/>
      <c r="O31" s="85"/>
      <c r="P31" s="85"/>
      <c r="Q31" s="85"/>
      <c r="R31" s="85"/>
      <c r="S31" s="85"/>
      <c r="T31" s="85"/>
      <c r="U31" s="85"/>
      <c r="V31" s="85"/>
      <c r="W31" s="85"/>
      <c r="X31" s="85"/>
    </row>
    <row r="32" spans="1:24">
      <c r="A32" s="83">
        <v>30</v>
      </c>
      <c r="B32" s="85"/>
      <c r="C32" s="85"/>
      <c r="D32" s="85"/>
      <c r="E32" s="85"/>
      <c r="F32" s="85"/>
      <c r="G32" s="85"/>
      <c r="H32" s="85"/>
      <c r="I32" s="85"/>
      <c r="J32" s="85"/>
      <c r="K32" s="85"/>
      <c r="L32" s="85"/>
      <c r="M32" s="85"/>
      <c r="N32" s="85"/>
      <c r="O32" s="85"/>
      <c r="P32" s="85"/>
      <c r="Q32" s="85"/>
      <c r="R32" s="85"/>
      <c r="S32" s="85"/>
      <c r="T32" s="85"/>
      <c r="U32" s="85"/>
      <c r="V32" s="85"/>
      <c r="W32" s="85"/>
      <c r="X32" s="85"/>
    </row>
    <row r="33" spans="1:24">
      <c r="A33" s="83">
        <v>31</v>
      </c>
      <c r="B33" s="85"/>
      <c r="C33" s="85"/>
      <c r="D33" s="85"/>
      <c r="E33" s="85"/>
      <c r="F33" s="85"/>
      <c r="G33" s="85"/>
      <c r="H33" s="85"/>
      <c r="I33" s="85"/>
      <c r="J33" s="85"/>
      <c r="K33" s="85"/>
      <c r="L33" s="85"/>
      <c r="M33" s="85"/>
      <c r="N33" s="85"/>
      <c r="O33" s="85"/>
      <c r="P33" s="85"/>
      <c r="Q33" s="85"/>
      <c r="R33" s="85"/>
      <c r="S33" s="85"/>
      <c r="T33" s="85"/>
      <c r="U33" s="85"/>
      <c r="V33" s="85"/>
      <c r="W33" s="85"/>
      <c r="X33" s="85"/>
    </row>
    <row r="34" spans="1:24">
      <c r="A34" s="83">
        <v>32</v>
      </c>
      <c r="B34" s="85"/>
      <c r="C34" s="85"/>
      <c r="D34" s="85"/>
      <c r="E34" s="85"/>
      <c r="F34" s="85"/>
      <c r="G34" s="85"/>
      <c r="H34" s="85"/>
      <c r="I34" s="85"/>
      <c r="J34" s="85"/>
      <c r="K34" s="85"/>
      <c r="L34" s="85"/>
      <c r="M34" s="85"/>
      <c r="N34" s="85"/>
      <c r="O34" s="85"/>
      <c r="P34" s="85"/>
      <c r="Q34" s="85"/>
      <c r="R34" s="85"/>
      <c r="S34" s="85"/>
      <c r="T34" s="85"/>
      <c r="U34" s="85"/>
      <c r="V34" s="85"/>
      <c r="W34" s="85"/>
      <c r="X34" s="85"/>
    </row>
  </sheetData>
  <mergeCells count="1">
    <mergeCell ref="M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rgb="FF92D050"/>
  </sheetPr>
  <dimension ref="A1:AD45"/>
  <sheetViews>
    <sheetView tabSelected="1" zoomScale="90" zoomScaleNormal="90" workbookViewId="0">
      <selection activeCell="W12" sqref="W12"/>
    </sheetView>
  </sheetViews>
  <sheetFormatPr baseColWidth="10" defaultRowHeight="12.75"/>
  <cols>
    <col min="1" max="1" width="3.28515625" style="82" customWidth="1"/>
    <col min="2" max="3" width="18.5703125" style="82" customWidth="1"/>
    <col min="4" max="4" width="22.42578125" style="82" customWidth="1"/>
    <col min="5" max="8" width="11.42578125" style="82" customWidth="1"/>
    <col min="9" max="9" width="28.7109375" style="82" customWidth="1"/>
    <col min="10" max="10" width="17" style="82" bestFit="1" customWidth="1"/>
    <col min="11" max="11" width="24.28515625" style="82" bestFit="1" customWidth="1"/>
    <col min="12" max="12" width="16.42578125" style="82" customWidth="1"/>
    <col min="13" max="15" width="6" style="82" customWidth="1"/>
    <col min="16" max="16" width="14.85546875" style="82" customWidth="1"/>
    <col min="17" max="17" width="18.28515625" style="82" customWidth="1"/>
    <col min="18" max="19" width="16" style="82" customWidth="1"/>
    <col min="20" max="20" width="21.42578125" style="82" customWidth="1"/>
    <col min="21" max="16384" width="11.42578125" style="82"/>
  </cols>
  <sheetData>
    <row r="1" spans="1:30" ht="30" customHeight="1">
      <c r="A1" s="234"/>
      <c r="B1" s="232" t="s">
        <v>74</v>
      </c>
      <c r="C1" s="232" t="s">
        <v>75</v>
      </c>
      <c r="D1" s="232" t="s">
        <v>76</v>
      </c>
      <c r="E1" s="231" t="s">
        <v>77</v>
      </c>
      <c r="F1" s="231"/>
      <c r="G1" s="231"/>
      <c r="H1" s="232" t="s">
        <v>78</v>
      </c>
      <c r="I1" s="232" t="s">
        <v>79</v>
      </c>
      <c r="J1" s="232" t="s">
        <v>80</v>
      </c>
      <c r="K1" s="232"/>
      <c r="L1" s="232"/>
      <c r="M1" s="232" t="s">
        <v>81</v>
      </c>
      <c r="N1" s="232"/>
      <c r="O1" s="232"/>
      <c r="P1" s="232"/>
      <c r="Q1" s="232" t="s">
        <v>82</v>
      </c>
      <c r="R1" s="232" t="s">
        <v>83</v>
      </c>
      <c r="S1" s="235" t="s">
        <v>103</v>
      </c>
      <c r="T1" s="232" t="s">
        <v>104</v>
      </c>
      <c r="U1" s="232" t="s">
        <v>375</v>
      </c>
    </row>
    <row r="2" spans="1:30" ht="45">
      <c r="A2" s="234"/>
      <c r="B2" s="235"/>
      <c r="C2" s="232"/>
      <c r="D2" s="232"/>
      <c r="E2" s="90" t="s">
        <v>84</v>
      </c>
      <c r="F2" s="90" t="s">
        <v>85</v>
      </c>
      <c r="G2" s="90" t="s">
        <v>86</v>
      </c>
      <c r="H2" s="232"/>
      <c r="I2" s="232"/>
      <c r="J2" s="91" t="s">
        <v>87</v>
      </c>
      <c r="K2" s="91" t="s">
        <v>88</v>
      </c>
      <c r="L2" s="91" t="s">
        <v>89</v>
      </c>
      <c r="M2" s="91" t="s">
        <v>90</v>
      </c>
      <c r="N2" s="90" t="s">
        <v>91</v>
      </c>
      <c r="O2" s="90" t="s">
        <v>92</v>
      </c>
      <c r="P2" s="91" t="s">
        <v>93</v>
      </c>
      <c r="Q2" s="232"/>
      <c r="R2" s="232"/>
      <c r="S2" s="236"/>
      <c r="T2" s="232"/>
      <c r="U2" s="232"/>
    </row>
    <row r="3" spans="1:30" ht="82.5">
      <c r="A3" s="83">
        <v>1</v>
      </c>
      <c r="B3" s="100" t="s">
        <v>113</v>
      </c>
      <c r="C3" s="100" t="s">
        <v>114</v>
      </c>
      <c r="D3" s="101" t="s">
        <v>115</v>
      </c>
      <c r="E3" s="102" t="s">
        <v>116</v>
      </c>
      <c r="F3" s="102"/>
      <c r="G3" s="102"/>
      <c r="H3" s="102" t="s">
        <v>117</v>
      </c>
      <c r="I3" s="102" t="s">
        <v>118</v>
      </c>
      <c r="J3" s="102" t="s">
        <v>116</v>
      </c>
      <c r="K3" s="102"/>
      <c r="L3" s="102"/>
      <c r="M3" s="102" t="s">
        <v>116</v>
      </c>
      <c r="N3" s="102"/>
      <c r="O3" s="102"/>
      <c r="P3" s="102"/>
      <c r="Q3" s="102">
        <f>220</f>
        <v>220</v>
      </c>
      <c r="R3" s="103">
        <v>599200</v>
      </c>
      <c r="S3" s="102" t="s">
        <v>119</v>
      </c>
      <c r="T3" s="100" t="s">
        <v>334</v>
      </c>
      <c r="U3" s="100" t="s">
        <v>377</v>
      </c>
    </row>
    <row r="4" spans="1:30" ht="99">
      <c r="A4" s="83">
        <v>2</v>
      </c>
      <c r="B4" s="100" t="s">
        <v>120</v>
      </c>
      <c r="C4" s="100" t="s">
        <v>121</v>
      </c>
      <c r="D4" s="101" t="s">
        <v>115</v>
      </c>
      <c r="E4" s="102" t="s">
        <v>116</v>
      </c>
      <c r="F4" s="102"/>
      <c r="G4" s="102"/>
      <c r="H4" s="102" t="s">
        <v>117</v>
      </c>
      <c r="I4" s="102" t="s">
        <v>118</v>
      </c>
      <c r="J4" s="102" t="s">
        <v>116</v>
      </c>
      <c r="K4" s="102"/>
      <c r="L4" s="102"/>
      <c r="M4" s="102" t="s">
        <v>116</v>
      </c>
      <c r="N4" s="102"/>
      <c r="O4" s="102"/>
      <c r="P4" s="102"/>
      <c r="Q4" s="102">
        <f>220</f>
        <v>220</v>
      </c>
      <c r="R4" s="103">
        <v>599130</v>
      </c>
      <c r="S4" s="102" t="s">
        <v>119</v>
      </c>
      <c r="T4" s="100" t="s">
        <v>334</v>
      </c>
      <c r="U4" s="100" t="s">
        <v>377</v>
      </c>
    </row>
    <row r="5" spans="1:30" ht="66">
      <c r="A5" s="83">
        <v>3</v>
      </c>
      <c r="B5" s="100" t="s">
        <v>122</v>
      </c>
      <c r="C5" s="100" t="s">
        <v>123</v>
      </c>
      <c r="D5" s="101" t="s">
        <v>115</v>
      </c>
      <c r="E5" s="102"/>
      <c r="F5" s="102" t="s">
        <v>116</v>
      </c>
      <c r="G5" s="102"/>
      <c r="H5" s="102" t="s">
        <v>117</v>
      </c>
      <c r="I5" s="102" t="s">
        <v>118</v>
      </c>
      <c r="J5" s="102" t="s">
        <v>116</v>
      </c>
      <c r="K5" s="102"/>
      <c r="L5" s="102"/>
      <c r="M5" s="102" t="s">
        <v>116</v>
      </c>
      <c r="N5" s="102"/>
      <c r="O5" s="102"/>
      <c r="P5" s="102"/>
      <c r="Q5" s="102">
        <f>220</f>
        <v>220</v>
      </c>
      <c r="R5" s="103">
        <v>599130</v>
      </c>
      <c r="S5" s="102" t="s">
        <v>119</v>
      </c>
      <c r="T5" s="100" t="s">
        <v>334</v>
      </c>
      <c r="U5" s="100" t="s">
        <v>377</v>
      </c>
    </row>
    <row r="6" spans="1:30" ht="82.5">
      <c r="A6" s="83">
        <v>4</v>
      </c>
      <c r="B6" s="100" t="s">
        <v>124</v>
      </c>
      <c r="C6" s="100" t="s">
        <v>125</v>
      </c>
      <c r="D6" s="101" t="s">
        <v>115</v>
      </c>
      <c r="E6" s="102"/>
      <c r="F6" s="102" t="s">
        <v>116</v>
      </c>
      <c r="G6" s="102"/>
      <c r="H6" s="102" t="s">
        <v>117</v>
      </c>
      <c r="I6" s="102" t="s">
        <v>118</v>
      </c>
      <c r="J6" s="102" t="s">
        <v>116</v>
      </c>
      <c r="K6" s="102"/>
      <c r="L6" s="102"/>
      <c r="M6" s="102" t="s">
        <v>116</v>
      </c>
      <c r="N6" s="102"/>
      <c r="O6" s="102"/>
      <c r="P6" s="102"/>
      <c r="Q6" s="102">
        <f>220</f>
        <v>220</v>
      </c>
      <c r="R6" s="103">
        <v>599200</v>
      </c>
      <c r="S6" s="102" t="s">
        <v>119</v>
      </c>
      <c r="T6" s="100" t="s">
        <v>334</v>
      </c>
      <c r="U6" s="100" t="s">
        <v>377</v>
      </c>
    </row>
    <row r="7" spans="1:30" ht="82.5">
      <c r="A7" s="83">
        <v>5</v>
      </c>
      <c r="B7" s="100" t="s">
        <v>126</v>
      </c>
      <c r="C7" s="100" t="s">
        <v>127</v>
      </c>
      <c r="D7" s="101" t="s">
        <v>115</v>
      </c>
      <c r="E7" s="102" t="s">
        <v>116</v>
      </c>
      <c r="F7" s="102"/>
      <c r="G7" s="102"/>
      <c r="H7" s="102" t="s">
        <v>128</v>
      </c>
      <c r="I7" s="102" t="s">
        <v>129</v>
      </c>
      <c r="J7" s="102" t="s">
        <v>116</v>
      </c>
      <c r="K7" s="102" t="s">
        <v>116</v>
      </c>
      <c r="L7" s="102"/>
      <c r="M7" s="102"/>
      <c r="N7" s="102" t="s">
        <v>116</v>
      </c>
      <c r="O7" s="102" t="s">
        <v>116</v>
      </c>
      <c r="P7" s="102"/>
      <c r="Q7" s="102">
        <f>12*10</f>
        <v>120</v>
      </c>
      <c r="R7" s="103">
        <v>975000</v>
      </c>
      <c r="S7" s="102" t="s">
        <v>119</v>
      </c>
      <c r="T7" s="100" t="s">
        <v>130</v>
      </c>
      <c r="U7" s="100" t="s">
        <v>376</v>
      </c>
    </row>
    <row r="8" spans="1:30" ht="99">
      <c r="A8" s="83">
        <v>6</v>
      </c>
      <c r="B8" s="100" t="s">
        <v>131</v>
      </c>
      <c r="C8" s="100" t="s">
        <v>132</v>
      </c>
      <c r="D8" s="100" t="s">
        <v>133</v>
      </c>
      <c r="E8" s="102"/>
      <c r="F8" s="102"/>
      <c r="G8" s="102" t="s">
        <v>116</v>
      </c>
      <c r="H8" s="102" t="s">
        <v>134</v>
      </c>
      <c r="I8" s="102" t="s">
        <v>335</v>
      </c>
      <c r="J8" s="102" t="s">
        <v>116</v>
      </c>
      <c r="K8" s="102" t="s">
        <v>116</v>
      </c>
      <c r="L8" s="102"/>
      <c r="M8" s="102"/>
      <c r="N8" s="102" t="s">
        <v>116</v>
      </c>
      <c r="O8" s="102" t="s">
        <v>116</v>
      </c>
      <c r="P8" s="102"/>
      <c r="Q8" s="102">
        <f>100</f>
        <v>100</v>
      </c>
      <c r="R8" s="103">
        <v>975000</v>
      </c>
      <c r="S8" s="102" t="s">
        <v>119</v>
      </c>
      <c r="T8" s="100" t="s">
        <v>135</v>
      </c>
      <c r="U8" s="100" t="s">
        <v>383</v>
      </c>
      <c r="AA8" s="228">
        <v>42644</v>
      </c>
    </row>
    <row r="9" spans="1:30" ht="66">
      <c r="A9" s="83">
        <v>7</v>
      </c>
      <c r="B9" s="100" t="s">
        <v>136</v>
      </c>
      <c r="C9" s="100" t="s">
        <v>137</v>
      </c>
      <c r="D9" s="100" t="s">
        <v>133</v>
      </c>
      <c r="E9" s="102"/>
      <c r="F9" s="102"/>
      <c r="G9" s="102" t="s">
        <v>116</v>
      </c>
      <c r="H9" s="102" t="s">
        <v>134</v>
      </c>
      <c r="I9" s="102" t="s">
        <v>336</v>
      </c>
      <c r="J9" s="102" t="s">
        <v>116</v>
      </c>
      <c r="K9" s="102" t="s">
        <v>116</v>
      </c>
      <c r="L9" s="102"/>
      <c r="M9" s="102"/>
      <c r="N9" s="102" t="s">
        <v>116</v>
      </c>
      <c r="O9" s="102" t="s">
        <v>116</v>
      </c>
      <c r="P9" s="102"/>
      <c r="Q9" s="102">
        <v>100</v>
      </c>
      <c r="R9" s="103">
        <v>975000</v>
      </c>
      <c r="S9" s="102" t="s">
        <v>119</v>
      </c>
      <c r="T9" s="100" t="s">
        <v>135</v>
      </c>
      <c r="U9" s="100" t="s">
        <v>383</v>
      </c>
      <c r="AA9" s="228">
        <v>42795</v>
      </c>
      <c r="AB9" s="228">
        <v>42917</v>
      </c>
    </row>
    <row r="10" spans="1:30" ht="82.5">
      <c r="A10" s="83">
        <v>8</v>
      </c>
      <c r="B10" s="100" t="s">
        <v>138</v>
      </c>
      <c r="C10" s="100" t="s">
        <v>139</v>
      </c>
      <c r="D10" s="100" t="s">
        <v>133</v>
      </c>
      <c r="E10" s="102"/>
      <c r="F10" s="102"/>
      <c r="G10" s="102" t="s">
        <v>116</v>
      </c>
      <c r="H10" s="102" t="s">
        <v>134</v>
      </c>
      <c r="I10" s="102" t="s">
        <v>336</v>
      </c>
      <c r="J10" s="102" t="s">
        <v>116</v>
      </c>
      <c r="K10" s="102" t="s">
        <v>116</v>
      </c>
      <c r="L10" s="102"/>
      <c r="M10" s="102"/>
      <c r="N10" s="102" t="s">
        <v>116</v>
      </c>
      <c r="O10" s="102" t="s">
        <v>116</v>
      </c>
      <c r="P10" s="102"/>
      <c r="Q10" s="102">
        <v>100</v>
      </c>
      <c r="R10" s="103">
        <v>2000000</v>
      </c>
      <c r="S10" s="102" t="s">
        <v>119</v>
      </c>
      <c r="T10" s="100" t="s">
        <v>135</v>
      </c>
      <c r="U10" s="100" t="s">
        <v>382</v>
      </c>
      <c r="AA10" s="228">
        <v>42795</v>
      </c>
      <c r="AB10" s="228">
        <v>42887</v>
      </c>
      <c r="AC10" s="228">
        <v>42979</v>
      </c>
    </row>
    <row r="11" spans="1:30" ht="66">
      <c r="A11" s="83">
        <v>9</v>
      </c>
      <c r="B11" s="100" t="s">
        <v>140</v>
      </c>
      <c r="C11" s="100" t="s">
        <v>141</v>
      </c>
      <c r="D11" s="100" t="s">
        <v>142</v>
      </c>
      <c r="E11" s="102"/>
      <c r="F11" s="102" t="s">
        <v>116</v>
      </c>
      <c r="G11" s="102"/>
      <c r="H11" s="102" t="s">
        <v>134</v>
      </c>
      <c r="I11" s="102" t="s">
        <v>335</v>
      </c>
      <c r="J11" s="102" t="s">
        <v>116</v>
      </c>
      <c r="K11" s="102" t="s">
        <v>116</v>
      </c>
      <c r="L11" s="102"/>
      <c r="M11" s="102"/>
      <c r="N11" s="102" t="s">
        <v>116</v>
      </c>
      <c r="O11" s="102" t="s">
        <v>116</v>
      </c>
      <c r="P11" s="102"/>
      <c r="Q11" s="102">
        <f>30*4</f>
        <v>120</v>
      </c>
      <c r="R11" s="103">
        <v>975000</v>
      </c>
      <c r="S11" s="102" t="s">
        <v>119</v>
      </c>
      <c r="T11" s="100" t="s">
        <v>135</v>
      </c>
      <c r="U11" s="100" t="s">
        <v>378</v>
      </c>
      <c r="AA11" s="228">
        <v>42675</v>
      </c>
      <c r="AB11" s="228">
        <v>42705</v>
      </c>
      <c r="AC11" s="228">
        <v>42826</v>
      </c>
      <c r="AD11" s="228">
        <v>42856</v>
      </c>
    </row>
    <row r="12" spans="1:30" ht="82.5">
      <c r="A12" s="83">
        <v>10</v>
      </c>
      <c r="B12" s="100" t="s">
        <v>143</v>
      </c>
      <c r="C12" s="100" t="s">
        <v>144</v>
      </c>
      <c r="D12" s="100" t="s">
        <v>145</v>
      </c>
      <c r="E12" s="102" t="s">
        <v>116</v>
      </c>
      <c r="F12" s="102"/>
      <c r="G12" s="102"/>
      <c r="H12" s="102" t="s">
        <v>134</v>
      </c>
      <c r="I12" s="102" t="s">
        <v>118</v>
      </c>
      <c r="J12" s="102" t="s">
        <v>116</v>
      </c>
      <c r="K12" s="102" t="s">
        <v>116</v>
      </c>
      <c r="L12" s="102"/>
      <c r="M12" s="102"/>
      <c r="N12" s="102" t="s">
        <v>116</v>
      </c>
      <c r="O12" s="102" t="s">
        <v>116</v>
      </c>
      <c r="P12" s="102"/>
      <c r="Q12" s="102">
        <f>2*15</f>
        <v>30</v>
      </c>
      <c r="R12" s="103">
        <v>975000</v>
      </c>
      <c r="S12" s="102" t="s">
        <v>119</v>
      </c>
      <c r="T12" s="100" t="s">
        <v>337</v>
      </c>
      <c r="U12" s="100" t="s">
        <v>379</v>
      </c>
      <c r="AA12" s="228">
        <v>42795</v>
      </c>
      <c r="AB12" s="228">
        <v>42979</v>
      </c>
    </row>
    <row r="13" spans="1:30" ht="82.5">
      <c r="A13" s="83">
        <v>11</v>
      </c>
      <c r="B13" s="100" t="s">
        <v>146</v>
      </c>
      <c r="C13" s="100" t="s">
        <v>147</v>
      </c>
      <c r="D13" s="100" t="s">
        <v>133</v>
      </c>
      <c r="E13" s="102" t="s">
        <v>116</v>
      </c>
      <c r="F13" s="102"/>
      <c r="G13" s="102"/>
      <c r="H13" s="102" t="s">
        <v>148</v>
      </c>
      <c r="I13" s="102" t="s">
        <v>129</v>
      </c>
      <c r="J13" s="102" t="s">
        <v>116</v>
      </c>
      <c r="K13" s="102" t="s">
        <v>116</v>
      </c>
      <c r="L13" s="102"/>
      <c r="M13" s="102"/>
      <c r="N13" s="102" t="s">
        <v>116</v>
      </c>
      <c r="O13" s="102" t="s">
        <v>116</v>
      </c>
      <c r="P13" s="102"/>
      <c r="Q13" s="102">
        <f>40</f>
        <v>40</v>
      </c>
      <c r="R13" s="103">
        <v>975000</v>
      </c>
      <c r="S13" s="102" t="s">
        <v>119</v>
      </c>
      <c r="T13" s="100" t="s">
        <v>135</v>
      </c>
      <c r="U13" s="100" t="s">
        <v>383</v>
      </c>
      <c r="AA13" s="228">
        <v>42826</v>
      </c>
      <c r="AB13" s="228">
        <v>42948</v>
      </c>
    </row>
    <row r="14" spans="1:30" ht="99">
      <c r="A14" s="83">
        <v>12</v>
      </c>
      <c r="B14" s="100" t="s">
        <v>185</v>
      </c>
      <c r="C14" s="100" t="s">
        <v>186</v>
      </c>
      <c r="D14" s="100" t="s">
        <v>115</v>
      </c>
      <c r="E14" s="102" t="s">
        <v>116</v>
      </c>
      <c r="F14" s="102"/>
      <c r="G14" s="102"/>
      <c r="H14" s="102" t="s">
        <v>148</v>
      </c>
      <c r="I14" s="102" t="s">
        <v>129</v>
      </c>
      <c r="J14" s="102"/>
      <c r="K14" s="102" t="s">
        <v>116</v>
      </c>
      <c r="L14" s="102"/>
      <c r="M14" s="102"/>
      <c r="N14" s="102" t="s">
        <v>116</v>
      </c>
      <c r="O14" s="102" t="s">
        <v>116</v>
      </c>
      <c r="P14" s="102"/>
      <c r="Q14" s="102">
        <f>20*12</f>
        <v>240</v>
      </c>
      <c r="R14" s="103">
        <v>2780000</v>
      </c>
      <c r="S14" s="102" t="s">
        <v>119</v>
      </c>
      <c r="T14" s="100" t="s">
        <v>187</v>
      </c>
      <c r="U14" s="100" t="s">
        <v>380</v>
      </c>
    </row>
    <row r="15" spans="1:30" ht="82.5">
      <c r="A15" s="83">
        <v>13</v>
      </c>
      <c r="B15" s="100" t="s">
        <v>356</v>
      </c>
      <c r="C15" s="100" t="s">
        <v>371</v>
      </c>
      <c r="D15" s="100" t="s">
        <v>115</v>
      </c>
      <c r="E15" s="102"/>
      <c r="F15" s="102"/>
      <c r="G15" s="102"/>
      <c r="H15" s="102">
        <f>8*2*4</f>
        <v>64</v>
      </c>
      <c r="I15" s="102" t="s">
        <v>361</v>
      </c>
      <c r="J15" s="102"/>
      <c r="K15" s="102" t="s">
        <v>116</v>
      </c>
      <c r="L15" s="102"/>
      <c r="M15" s="102" t="s">
        <v>116</v>
      </c>
      <c r="N15" s="102" t="s">
        <v>116</v>
      </c>
      <c r="O15" s="102" t="s">
        <v>116</v>
      </c>
      <c r="P15" s="102"/>
      <c r="Q15" s="102"/>
      <c r="R15" s="103">
        <v>6000000</v>
      </c>
      <c r="S15" s="102" t="s">
        <v>119</v>
      </c>
      <c r="T15" s="100" t="s">
        <v>357</v>
      </c>
      <c r="U15" s="100" t="s">
        <v>381</v>
      </c>
    </row>
    <row r="16" spans="1:30" ht="82.5">
      <c r="A16" s="83">
        <v>14</v>
      </c>
      <c r="B16" s="100" t="s">
        <v>358</v>
      </c>
      <c r="C16" s="100" t="s">
        <v>372</v>
      </c>
      <c r="D16" s="100" t="s">
        <v>359</v>
      </c>
      <c r="E16" s="102" t="s">
        <v>116</v>
      </c>
      <c r="F16" s="102"/>
      <c r="G16" s="102"/>
      <c r="H16" s="102" t="s">
        <v>360</v>
      </c>
      <c r="I16" s="102" t="s">
        <v>129</v>
      </c>
      <c r="J16" s="102"/>
      <c r="K16" s="102" t="s">
        <v>116</v>
      </c>
      <c r="L16" s="102"/>
      <c r="M16" s="102" t="s">
        <v>116</v>
      </c>
      <c r="N16" s="102"/>
      <c r="O16" s="102"/>
      <c r="P16" s="102"/>
      <c r="Q16" s="102"/>
      <c r="R16" s="103">
        <v>4705840</v>
      </c>
      <c r="S16" s="102" t="s">
        <v>119</v>
      </c>
      <c r="T16" s="100" t="s">
        <v>362</v>
      </c>
      <c r="U16" s="100" t="s">
        <v>373</v>
      </c>
      <c r="AA16" s="228">
        <v>42948</v>
      </c>
    </row>
    <row r="17" spans="1:20" ht="16.5">
      <c r="A17" s="83">
        <v>15</v>
      </c>
      <c r="B17" s="100"/>
      <c r="C17" s="100"/>
      <c r="D17" s="102"/>
      <c r="E17" s="102"/>
      <c r="F17" s="102"/>
      <c r="G17" s="102"/>
      <c r="H17" s="102"/>
      <c r="I17" s="102"/>
      <c r="J17" s="102"/>
      <c r="K17" s="102"/>
      <c r="L17" s="102"/>
      <c r="M17" s="102"/>
      <c r="N17" s="102"/>
      <c r="O17" s="102"/>
      <c r="P17" s="102"/>
      <c r="Q17" s="103"/>
      <c r="R17" s="108">
        <f>SUM(R3:R16)</f>
        <v>23732500</v>
      </c>
      <c r="S17" s="102"/>
      <c r="T17" s="100"/>
    </row>
    <row r="18" spans="1:20" ht="16.5">
      <c r="A18" s="83">
        <v>16</v>
      </c>
      <c r="B18" s="100"/>
      <c r="C18" s="100"/>
      <c r="D18" s="102"/>
      <c r="E18" s="102"/>
      <c r="F18" s="102"/>
      <c r="G18" s="102"/>
      <c r="H18" s="102"/>
      <c r="I18" s="102"/>
      <c r="J18" s="102"/>
      <c r="K18" s="102"/>
      <c r="L18" s="102"/>
      <c r="M18" s="102"/>
      <c r="N18" s="102"/>
      <c r="O18" s="102"/>
      <c r="P18" s="102"/>
      <c r="Q18" s="102"/>
      <c r="R18" s="103"/>
      <c r="S18" s="102"/>
      <c r="T18" s="100"/>
    </row>
    <row r="19" spans="1:20" ht="16.5">
      <c r="A19" s="83">
        <v>17</v>
      </c>
      <c r="B19" s="100"/>
      <c r="C19" s="100"/>
      <c r="D19" s="102"/>
      <c r="E19" s="102"/>
      <c r="F19" s="102"/>
      <c r="G19" s="102"/>
      <c r="H19" s="102"/>
      <c r="I19" s="102"/>
      <c r="J19" s="102"/>
      <c r="K19" s="102"/>
      <c r="L19" s="102"/>
      <c r="M19" s="102"/>
      <c r="N19" s="102"/>
      <c r="O19" s="102"/>
      <c r="P19" s="102"/>
      <c r="Q19" s="103"/>
      <c r="R19" s="103"/>
      <c r="S19" s="102"/>
      <c r="T19" s="100"/>
    </row>
    <row r="20" spans="1:20" ht="16.5">
      <c r="A20" s="83">
        <v>18</v>
      </c>
      <c r="B20" s="100"/>
      <c r="C20" s="100"/>
      <c r="D20" s="102"/>
      <c r="E20" s="102"/>
      <c r="F20" s="102"/>
      <c r="G20" s="102"/>
      <c r="H20" s="102"/>
      <c r="I20" s="102"/>
      <c r="J20" s="102"/>
      <c r="K20" s="102"/>
      <c r="L20" s="102"/>
      <c r="M20" s="102"/>
      <c r="N20" s="102"/>
      <c r="O20" s="102"/>
      <c r="P20" s="102"/>
      <c r="Q20" s="102"/>
      <c r="R20" s="103"/>
      <c r="S20" s="103"/>
      <c r="T20" s="100"/>
    </row>
    <row r="21" spans="1:20" ht="16.5">
      <c r="A21" s="83">
        <v>19</v>
      </c>
      <c r="B21" s="100"/>
      <c r="C21" s="100"/>
      <c r="D21" s="83"/>
      <c r="E21" s="83"/>
      <c r="F21" s="83"/>
      <c r="G21" s="83"/>
      <c r="H21" s="83"/>
      <c r="I21" s="83"/>
      <c r="J21" s="83"/>
      <c r="K21" s="83"/>
      <c r="L21" s="83"/>
      <c r="M21" s="83"/>
      <c r="N21" s="83"/>
      <c r="O21" s="83"/>
      <c r="P21" s="83"/>
      <c r="Q21" s="83"/>
      <c r="R21" s="109"/>
      <c r="S21" s="83"/>
      <c r="T21" s="100"/>
    </row>
    <row r="22" spans="1:20" ht="16.5">
      <c r="A22" s="83">
        <v>20</v>
      </c>
      <c r="B22" s="100"/>
      <c r="C22" s="100"/>
      <c r="D22" s="83"/>
      <c r="E22" s="83"/>
      <c r="F22" s="83"/>
      <c r="G22" s="83"/>
      <c r="H22" s="83"/>
      <c r="I22" s="83"/>
      <c r="J22" s="83"/>
      <c r="K22" s="83"/>
      <c r="L22" s="83"/>
      <c r="M22" s="83"/>
      <c r="N22" s="83"/>
      <c r="O22" s="83"/>
      <c r="P22" s="83"/>
      <c r="Q22" s="83"/>
      <c r="R22" s="109"/>
      <c r="S22" s="110"/>
      <c r="T22" s="100"/>
    </row>
    <row r="23" spans="1:20" ht="16.5">
      <c r="A23" s="83">
        <v>21</v>
      </c>
      <c r="B23" s="100"/>
      <c r="C23" s="100"/>
      <c r="D23" s="83"/>
      <c r="E23" s="83"/>
      <c r="F23" s="83"/>
      <c r="G23" s="83"/>
      <c r="H23" s="83"/>
      <c r="I23" s="83"/>
      <c r="J23" s="83"/>
      <c r="K23" s="83"/>
      <c r="L23" s="83"/>
      <c r="M23" s="83"/>
      <c r="N23" s="83"/>
      <c r="O23" s="83"/>
      <c r="P23" s="83"/>
      <c r="Q23" s="83"/>
      <c r="R23" s="109"/>
      <c r="S23" s="83"/>
      <c r="T23" s="100"/>
    </row>
    <row r="24" spans="1:20">
      <c r="A24" s="83">
        <v>22</v>
      </c>
      <c r="B24" s="83"/>
      <c r="C24" s="83"/>
      <c r="D24" s="83"/>
      <c r="E24" s="83"/>
      <c r="F24" s="83"/>
      <c r="G24" s="83"/>
      <c r="H24" s="83"/>
      <c r="I24" s="83"/>
      <c r="J24" s="83"/>
      <c r="K24" s="83"/>
      <c r="L24" s="83"/>
      <c r="M24" s="83"/>
      <c r="N24" s="83"/>
      <c r="O24" s="83"/>
      <c r="P24" s="83"/>
      <c r="Q24" s="83"/>
      <c r="R24" s="83"/>
      <c r="S24" s="83"/>
      <c r="T24" s="83"/>
    </row>
    <row r="25" spans="1:20">
      <c r="A25" s="83">
        <v>23</v>
      </c>
      <c r="B25" s="83"/>
      <c r="C25" s="83"/>
      <c r="D25" s="83"/>
      <c r="E25" s="83"/>
      <c r="F25" s="83"/>
      <c r="G25" s="83"/>
      <c r="H25" s="83"/>
      <c r="I25" s="83"/>
      <c r="J25" s="83"/>
      <c r="K25" s="83"/>
      <c r="L25" s="83"/>
      <c r="M25" s="83"/>
      <c r="N25" s="83"/>
      <c r="O25" s="83"/>
      <c r="P25" s="83"/>
      <c r="Q25" s="83"/>
      <c r="R25" s="83"/>
      <c r="S25" s="83"/>
      <c r="T25" s="83"/>
    </row>
    <row r="26" spans="1:20">
      <c r="A26" s="83">
        <v>24</v>
      </c>
      <c r="B26" s="83"/>
      <c r="C26" s="83"/>
      <c r="D26" s="83"/>
      <c r="E26" s="83"/>
      <c r="F26" s="83"/>
      <c r="G26" s="83"/>
      <c r="H26" s="83"/>
      <c r="I26" s="83"/>
      <c r="J26" s="83"/>
      <c r="K26" s="83"/>
      <c r="L26" s="83"/>
      <c r="M26" s="83"/>
      <c r="N26" s="83"/>
      <c r="O26" s="83"/>
      <c r="P26" s="83"/>
      <c r="Q26" s="83"/>
      <c r="R26" s="83"/>
      <c r="S26" s="83"/>
      <c r="T26" s="83"/>
    </row>
    <row r="27" spans="1:20">
      <c r="A27" s="83">
        <v>25</v>
      </c>
      <c r="B27" s="83"/>
      <c r="C27" s="83"/>
      <c r="D27" s="83"/>
      <c r="E27" s="83"/>
      <c r="F27" s="83"/>
      <c r="G27" s="83"/>
      <c r="H27" s="83"/>
      <c r="I27" s="83"/>
      <c r="J27" s="83"/>
      <c r="K27" s="83"/>
      <c r="L27" s="83"/>
      <c r="M27" s="83"/>
      <c r="N27" s="83"/>
      <c r="O27" s="83"/>
      <c r="P27" s="83"/>
      <c r="Q27" s="83"/>
      <c r="R27" s="83"/>
      <c r="S27" s="83"/>
      <c r="T27" s="83"/>
    </row>
    <row r="28" spans="1:20">
      <c r="A28" s="83">
        <v>26</v>
      </c>
      <c r="B28" s="83"/>
      <c r="C28" s="83"/>
      <c r="D28" s="83"/>
      <c r="E28" s="83"/>
      <c r="F28" s="83"/>
      <c r="G28" s="83"/>
      <c r="H28" s="83"/>
      <c r="I28" s="83"/>
      <c r="J28" s="83"/>
      <c r="K28" s="83"/>
      <c r="L28" s="83"/>
      <c r="M28" s="83"/>
      <c r="N28" s="83"/>
      <c r="O28" s="83"/>
      <c r="P28" s="83"/>
      <c r="Q28" s="83"/>
      <c r="R28" s="83"/>
      <c r="S28" s="83"/>
      <c r="T28" s="83"/>
    </row>
    <row r="29" spans="1:20">
      <c r="A29" s="83">
        <v>27</v>
      </c>
      <c r="B29" s="83"/>
      <c r="C29" s="83"/>
      <c r="D29" s="83"/>
      <c r="E29" s="83"/>
      <c r="F29" s="83"/>
      <c r="G29" s="83"/>
      <c r="H29" s="83"/>
      <c r="I29" s="83"/>
      <c r="J29" s="83"/>
      <c r="K29" s="83"/>
      <c r="L29" s="83"/>
      <c r="M29" s="83"/>
      <c r="N29" s="83"/>
      <c r="O29" s="83"/>
      <c r="P29" s="83"/>
      <c r="Q29" s="83"/>
      <c r="R29" s="83"/>
      <c r="S29" s="83"/>
      <c r="T29" s="83"/>
    </row>
    <row r="30" spans="1:20">
      <c r="A30" s="83">
        <v>28</v>
      </c>
      <c r="B30" s="83"/>
      <c r="C30" s="83"/>
      <c r="D30" s="83"/>
      <c r="E30" s="83"/>
      <c r="F30" s="83"/>
      <c r="G30" s="83"/>
      <c r="H30" s="83"/>
      <c r="I30" s="83"/>
      <c r="J30" s="83"/>
      <c r="K30" s="83"/>
      <c r="L30" s="83"/>
      <c r="M30" s="83"/>
      <c r="N30" s="83"/>
      <c r="O30" s="83"/>
      <c r="P30" s="83"/>
      <c r="Q30" s="83"/>
      <c r="R30" s="83"/>
      <c r="S30" s="83"/>
      <c r="T30" s="83"/>
    </row>
    <row r="31" spans="1:20">
      <c r="A31" s="83">
        <v>29</v>
      </c>
      <c r="B31" s="83"/>
      <c r="C31" s="83"/>
      <c r="D31" s="83"/>
      <c r="E31" s="83"/>
      <c r="F31" s="83"/>
      <c r="G31" s="83"/>
      <c r="H31" s="83"/>
      <c r="I31" s="83"/>
      <c r="J31" s="83"/>
      <c r="K31" s="83"/>
      <c r="L31" s="83"/>
      <c r="M31" s="83"/>
      <c r="N31" s="83"/>
      <c r="O31" s="83"/>
      <c r="P31" s="83"/>
      <c r="Q31" s="83"/>
      <c r="R31" s="83"/>
      <c r="S31" s="83"/>
      <c r="T31" s="83"/>
    </row>
    <row r="32" spans="1:20">
      <c r="A32" s="83">
        <v>30</v>
      </c>
      <c r="B32" s="83"/>
      <c r="C32" s="83"/>
      <c r="D32" s="83"/>
      <c r="E32" s="83"/>
      <c r="F32" s="83"/>
      <c r="G32" s="83"/>
      <c r="H32" s="83"/>
      <c r="I32" s="83"/>
      <c r="J32" s="83"/>
      <c r="K32" s="83"/>
      <c r="L32" s="83"/>
      <c r="M32" s="83"/>
      <c r="N32" s="83"/>
      <c r="O32" s="83"/>
      <c r="P32" s="83"/>
      <c r="Q32" s="83"/>
      <c r="R32" s="83"/>
      <c r="S32" s="83"/>
      <c r="T32" s="83"/>
    </row>
    <row r="33" spans="1:20">
      <c r="A33" s="83">
        <v>31</v>
      </c>
      <c r="B33" s="83"/>
      <c r="C33" s="83"/>
      <c r="D33" s="83"/>
      <c r="E33" s="83"/>
      <c r="F33" s="83"/>
      <c r="G33" s="83"/>
      <c r="H33" s="83"/>
      <c r="I33" s="83"/>
      <c r="J33" s="83"/>
      <c r="K33" s="83"/>
      <c r="L33" s="83"/>
      <c r="M33" s="83"/>
      <c r="N33" s="83"/>
      <c r="O33" s="83"/>
      <c r="P33" s="83"/>
      <c r="Q33" s="83"/>
      <c r="R33" s="83"/>
      <c r="S33" s="83"/>
      <c r="T33" s="83"/>
    </row>
    <row r="34" spans="1:20">
      <c r="A34" s="83">
        <v>32</v>
      </c>
      <c r="B34" s="83"/>
      <c r="C34" s="83"/>
      <c r="D34" s="83"/>
      <c r="E34" s="83"/>
      <c r="F34" s="83"/>
      <c r="G34" s="83"/>
      <c r="H34" s="83"/>
      <c r="I34" s="83"/>
      <c r="J34" s="83"/>
      <c r="K34" s="83"/>
      <c r="L34" s="83"/>
      <c r="M34" s="83"/>
      <c r="N34" s="83"/>
      <c r="O34" s="83"/>
      <c r="P34" s="83"/>
      <c r="Q34" s="83"/>
      <c r="R34" s="83"/>
      <c r="S34" s="83"/>
      <c r="T34" s="83"/>
    </row>
    <row r="35" spans="1:20">
      <c r="A35" s="83">
        <v>33</v>
      </c>
      <c r="B35" s="83"/>
      <c r="C35" s="83"/>
      <c r="D35" s="83"/>
      <c r="E35" s="83"/>
      <c r="F35" s="83"/>
      <c r="G35" s="83"/>
      <c r="H35" s="83"/>
      <c r="I35" s="83"/>
      <c r="J35" s="83"/>
      <c r="K35" s="83"/>
      <c r="L35" s="83"/>
      <c r="M35" s="83"/>
      <c r="N35" s="83"/>
      <c r="O35" s="83"/>
      <c r="P35" s="83"/>
      <c r="Q35" s="83"/>
      <c r="R35" s="83"/>
      <c r="S35" s="83"/>
      <c r="T35" s="83"/>
    </row>
    <row r="36" spans="1:20">
      <c r="A36" s="83">
        <v>34</v>
      </c>
      <c r="B36" s="83"/>
      <c r="C36" s="83"/>
      <c r="D36" s="83"/>
      <c r="E36" s="83"/>
      <c r="F36" s="83"/>
      <c r="G36" s="83"/>
      <c r="H36" s="83"/>
      <c r="I36" s="83"/>
      <c r="J36" s="83"/>
      <c r="K36" s="83"/>
      <c r="L36" s="83"/>
      <c r="M36" s="83"/>
      <c r="N36" s="83"/>
      <c r="O36" s="83"/>
      <c r="P36" s="83"/>
      <c r="Q36" s="83"/>
      <c r="R36" s="83"/>
      <c r="S36" s="83"/>
      <c r="T36" s="83"/>
    </row>
    <row r="37" spans="1:20" ht="16.5">
      <c r="A37" s="83">
        <v>35</v>
      </c>
      <c r="B37" s="83"/>
      <c r="C37" s="83"/>
      <c r="D37" s="83"/>
      <c r="E37" s="83"/>
      <c r="F37" s="83"/>
      <c r="G37" s="83"/>
      <c r="H37" s="83"/>
      <c r="I37" s="83"/>
      <c r="J37" s="83"/>
      <c r="K37" s="83"/>
      <c r="L37" s="83"/>
      <c r="M37" s="83"/>
      <c r="N37" s="83"/>
      <c r="O37" s="83"/>
      <c r="P37" s="83"/>
      <c r="Q37" s="83"/>
      <c r="R37" s="83"/>
      <c r="S37" s="83"/>
      <c r="T37" s="101"/>
    </row>
    <row r="38" spans="1:20">
      <c r="A38" s="83">
        <v>36</v>
      </c>
      <c r="B38" s="83"/>
      <c r="C38" s="83"/>
      <c r="D38" s="83"/>
      <c r="E38" s="83"/>
      <c r="F38" s="83"/>
      <c r="G38" s="83"/>
      <c r="H38" s="83"/>
      <c r="I38" s="83"/>
      <c r="J38" s="83"/>
      <c r="K38" s="83"/>
      <c r="L38" s="83"/>
      <c r="M38" s="83"/>
      <c r="N38" s="83"/>
      <c r="O38" s="83"/>
      <c r="P38" s="83"/>
      <c r="Q38" s="83"/>
      <c r="R38" s="83"/>
      <c r="S38" s="83"/>
      <c r="T38" s="83"/>
    </row>
    <row r="39" spans="1:20">
      <c r="A39" s="83">
        <v>37</v>
      </c>
      <c r="B39" s="83"/>
      <c r="C39" s="83"/>
      <c r="D39" s="83"/>
      <c r="E39" s="83"/>
      <c r="F39" s="83"/>
      <c r="G39" s="83"/>
      <c r="H39" s="83"/>
      <c r="I39" s="83"/>
      <c r="J39" s="83"/>
      <c r="K39" s="83"/>
      <c r="L39" s="83"/>
      <c r="M39" s="83"/>
      <c r="N39" s="83"/>
      <c r="O39" s="83"/>
      <c r="P39" s="83"/>
      <c r="Q39" s="83"/>
      <c r="R39" s="83"/>
      <c r="S39" s="83"/>
      <c r="T39" s="83"/>
    </row>
    <row r="40" spans="1:20">
      <c r="A40" s="83">
        <v>38</v>
      </c>
      <c r="B40" s="83"/>
      <c r="C40" s="83"/>
      <c r="D40" s="83"/>
      <c r="E40" s="83"/>
      <c r="F40" s="83"/>
      <c r="G40" s="83"/>
      <c r="H40" s="83"/>
      <c r="I40" s="83"/>
      <c r="J40" s="83"/>
      <c r="K40" s="83"/>
      <c r="L40" s="83"/>
      <c r="M40" s="83"/>
      <c r="N40" s="83"/>
      <c r="O40" s="83"/>
      <c r="P40" s="83"/>
      <c r="Q40" s="83"/>
      <c r="R40" s="83"/>
      <c r="S40" s="83"/>
      <c r="T40" s="83"/>
    </row>
    <row r="41" spans="1:20">
      <c r="A41" s="83">
        <v>39</v>
      </c>
      <c r="B41" s="83"/>
      <c r="C41" s="83"/>
      <c r="D41" s="83"/>
      <c r="E41" s="83"/>
      <c r="F41" s="83"/>
      <c r="G41" s="83"/>
      <c r="H41" s="83"/>
      <c r="I41" s="83"/>
      <c r="J41" s="83"/>
      <c r="K41" s="83"/>
      <c r="L41" s="83"/>
      <c r="M41" s="83"/>
      <c r="N41" s="83"/>
      <c r="O41" s="83"/>
      <c r="P41" s="83"/>
      <c r="Q41" s="83"/>
      <c r="R41" s="83"/>
      <c r="S41" s="83"/>
      <c r="T41" s="83"/>
    </row>
    <row r="42" spans="1:20">
      <c r="A42" s="83">
        <v>40</v>
      </c>
      <c r="B42" s="83"/>
      <c r="C42" s="83"/>
      <c r="D42" s="83"/>
      <c r="E42" s="83"/>
      <c r="F42" s="83"/>
      <c r="G42" s="83"/>
      <c r="H42" s="83"/>
      <c r="I42" s="83"/>
      <c r="J42" s="83"/>
      <c r="K42" s="83"/>
      <c r="L42" s="83"/>
      <c r="M42" s="83"/>
      <c r="N42" s="83"/>
      <c r="O42" s="83"/>
      <c r="P42" s="83"/>
      <c r="Q42" s="83"/>
      <c r="R42" s="83"/>
      <c r="S42" s="83"/>
      <c r="T42" s="83"/>
    </row>
    <row r="43" spans="1:20">
      <c r="A43" s="83">
        <v>41</v>
      </c>
      <c r="B43" s="83"/>
      <c r="C43" s="83"/>
      <c r="D43" s="83"/>
      <c r="E43" s="83"/>
      <c r="F43" s="83"/>
      <c r="G43" s="83"/>
      <c r="H43" s="83"/>
      <c r="I43" s="83"/>
      <c r="J43" s="83"/>
      <c r="K43" s="83"/>
      <c r="L43" s="83"/>
      <c r="M43" s="83"/>
      <c r="N43" s="83"/>
      <c r="O43" s="83"/>
      <c r="P43" s="83"/>
      <c r="Q43" s="83"/>
      <c r="R43" s="83"/>
      <c r="S43" s="83"/>
      <c r="T43" s="83"/>
    </row>
    <row r="44" spans="1:20">
      <c r="A44" s="83">
        <v>42</v>
      </c>
      <c r="B44" s="83"/>
      <c r="C44" s="83"/>
      <c r="D44" s="83"/>
      <c r="E44" s="83"/>
      <c r="F44" s="83"/>
      <c r="G44" s="83"/>
      <c r="H44" s="83"/>
      <c r="I44" s="83"/>
      <c r="J44" s="83"/>
      <c r="K44" s="83"/>
      <c r="L44" s="83"/>
      <c r="M44" s="83"/>
      <c r="N44" s="83"/>
      <c r="O44" s="83"/>
      <c r="P44" s="83"/>
      <c r="Q44" s="83"/>
      <c r="R44" s="83"/>
      <c r="S44" s="83"/>
      <c r="T44" s="83"/>
    </row>
    <row r="45" spans="1:20">
      <c r="A45" s="83">
        <v>43</v>
      </c>
      <c r="B45" s="83"/>
      <c r="C45" s="83"/>
      <c r="D45" s="83"/>
      <c r="E45" s="83"/>
      <c r="F45" s="83"/>
      <c r="G45" s="83"/>
      <c r="H45" s="83"/>
      <c r="I45" s="83"/>
      <c r="J45" s="83"/>
      <c r="K45" s="83"/>
      <c r="L45" s="83"/>
      <c r="M45" s="83"/>
      <c r="N45" s="83"/>
      <c r="O45" s="83"/>
      <c r="P45" s="83"/>
      <c r="Q45" s="83"/>
      <c r="R45" s="83"/>
      <c r="S45" s="83"/>
      <c r="T45" s="83"/>
    </row>
  </sheetData>
  <mergeCells count="14">
    <mergeCell ref="U1:U2"/>
    <mergeCell ref="T1:T2"/>
    <mergeCell ref="S1:S2"/>
    <mergeCell ref="I1:I2"/>
    <mergeCell ref="B1:B2"/>
    <mergeCell ref="C1:C2"/>
    <mergeCell ref="D1:D2"/>
    <mergeCell ref="E1:G1"/>
    <mergeCell ref="H1:H2"/>
    <mergeCell ref="A1:A2"/>
    <mergeCell ref="J1:L1"/>
    <mergeCell ref="M1:P1"/>
    <mergeCell ref="Q1:Q2"/>
    <mergeCell ref="R1:R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I124"/>
  <sheetViews>
    <sheetView topLeftCell="A106" zoomScale="90" zoomScaleNormal="90" workbookViewId="0">
      <selection activeCell="K109" sqref="K109"/>
    </sheetView>
  </sheetViews>
  <sheetFormatPr baseColWidth="10" defaultColWidth="11.5703125" defaultRowHeight="16.5"/>
  <cols>
    <col min="1" max="1" width="10.5703125" style="80" customWidth="1"/>
    <col min="2" max="2" width="10.7109375" style="80" customWidth="1"/>
    <col min="3" max="3" width="15.42578125" style="80" customWidth="1"/>
    <col min="4" max="4" width="13.28515625" style="80" customWidth="1"/>
    <col min="5" max="5" width="15.7109375" style="80" customWidth="1"/>
    <col min="6" max="6" width="20.85546875" style="80" customWidth="1"/>
    <col min="7" max="7" width="27" style="80" customWidth="1"/>
    <col min="8" max="8" width="18.28515625" style="80" customWidth="1"/>
    <col min="9" max="9" width="15.7109375" style="80" customWidth="1"/>
    <col min="10" max="16384" width="11.5703125" style="80"/>
  </cols>
  <sheetData>
    <row r="1" spans="1:9" ht="38.450000000000003" customHeight="1">
      <c r="A1" s="237" t="s">
        <v>96</v>
      </c>
      <c r="B1" s="237"/>
      <c r="C1" s="237"/>
      <c r="D1" s="237"/>
      <c r="E1" s="237"/>
      <c r="F1" s="237"/>
      <c r="G1" s="237"/>
      <c r="H1" s="237"/>
      <c r="I1" s="237"/>
    </row>
    <row r="2" spans="1:9" ht="83.45" customHeight="1">
      <c r="A2" s="81" t="s">
        <v>364</v>
      </c>
      <c r="B2" s="81" t="s">
        <v>365</v>
      </c>
      <c r="C2" s="81" t="s">
        <v>95</v>
      </c>
      <c r="D2" s="81" t="s">
        <v>97</v>
      </c>
      <c r="E2" s="81" t="s">
        <v>43</v>
      </c>
      <c r="F2" s="81" t="s">
        <v>98</v>
      </c>
      <c r="G2" s="81" t="s">
        <v>99</v>
      </c>
      <c r="H2" s="81" t="s">
        <v>100</v>
      </c>
      <c r="I2" s="81" t="s">
        <v>101</v>
      </c>
    </row>
    <row r="3" spans="1:9" ht="49.5">
      <c r="A3" s="104">
        <v>42644</v>
      </c>
      <c r="B3" s="100" t="s">
        <v>363</v>
      </c>
      <c r="C3" s="100" t="s">
        <v>150</v>
      </c>
      <c r="D3" s="100" t="s">
        <v>151</v>
      </c>
      <c r="E3" s="100" t="s">
        <v>151</v>
      </c>
      <c r="F3" s="100" t="s">
        <v>126</v>
      </c>
      <c r="G3" s="100" t="s">
        <v>127</v>
      </c>
      <c r="H3" s="100" t="s">
        <v>152</v>
      </c>
      <c r="I3" s="100" t="s">
        <v>153</v>
      </c>
    </row>
    <row r="4" spans="1:9" ht="66">
      <c r="A4" s="104">
        <v>42644</v>
      </c>
      <c r="B4" s="100" t="s">
        <v>363</v>
      </c>
      <c r="C4" s="100" t="s">
        <v>150</v>
      </c>
      <c r="D4" s="100" t="s">
        <v>151</v>
      </c>
      <c r="E4" s="100" t="s">
        <v>151</v>
      </c>
      <c r="F4" s="100" t="s">
        <v>131</v>
      </c>
      <c r="G4" s="100" t="s">
        <v>367</v>
      </c>
      <c r="H4" s="100" t="s">
        <v>366</v>
      </c>
      <c r="I4" s="100" t="s">
        <v>153</v>
      </c>
    </row>
    <row r="5" spans="1:9" ht="66">
      <c r="A5" s="104">
        <v>42644</v>
      </c>
      <c r="B5" s="100" t="s">
        <v>149</v>
      </c>
      <c r="C5" s="100" t="s">
        <v>150</v>
      </c>
      <c r="D5" s="100" t="s">
        <v>151</v>
      </c>
      <c r="E5" s="100" t="s">
        <v>151</v>
      </c>
      <c r="F5" s="100" t="s">
        <v>113</v>
      </c>
      <c r="G5" s="100" t="s">
        <v>114</v>
      </c>
      <c r="H5" s="100" t="s">
        <v>152</v>
      </c>
      <c r="I5" s="100" t="s">
        <v>153</v>
      </c>
    </row>
    <row r="6" spans="1:9" ht="66">
      <c r="A6" s="104">
        <v>42644</v>
      </c>
      <c r="B6" s="100" t="s">
        <v>154</v>
      </c>
      <c r="C6" s="100" t="s">
        <v>150</v>
      </c>
      <c r="D6" s="100" t="s">
        <v>151</v>
      </c>
      <c r="E6" s="100" t="s">
        <v>151</v>
      </c>
      <c r="F6" s="100" t="s">
        <v>120</v>
      </c>
      <c r="G6" s="100" t="s">
        <v>121</v>
      </c>
      <c r="H6" s="100" t="s">
        <v>152</v>
      </c>
      <c r="I6" s="100" t="s">
        <v>153</v>
      </c>
    </row>
    <row r="7" spans="1:9" ht="49.5">
      <c r="A7" s="104">
        <v>42644</v>
      </c>
      <c r="B7" s="100" t="s">
        <v>155</v>
      </c>
      <c r="C7" s="100" t="s">
        <v>150</v>
      </c>
      <c r="D7" s="100" t="s">
        <v>151</v>
      </c>
      <c r="E7" s="100" t="s">
        <v>151</v>
      </c>
      <c r="F7" s="100" t="s">
        <v>122</v>
      </c>
      <c r="G7" s="100" t="s">
        <v>123</v>
      </c>
      <c r="H7" s="100" t="s">
        <v>152</v>
      </c>
      <c r="I7" s="100" t="s">
        <v>153</v>
      </c>
    </row>
    <row r="8" spans="1:9" ht="66">
      <c r="A8" s="104">
        <v>42644</v>
      </c>
      <c r="B8" s="100" t="s">
        <v>156</v>
      </c>
      <c r="C8" s="100" t="s">
        <v>150</v>
      </c>
      <c r="D8" s="100" t="s">
        <v>151</v>
      </c>
      <c r="E8" s="100" t="s">
        <v>151</v>
      </c>
      <c r="F8" s="100" t="s">
        <v>124</v>
      </c>
      <c r="G8" s="100" t="s">
        <v>125</v>
      </c>
      <c r="H8" s="100" t="s">
        <v>152</v>
      </c>
      <c r="I8" s="100" t="s">
        <v>153</v>
      </c>
    </row>
    <row r="9" spans="1:9" ht="33" customHeight="1">
      <c r="A9" s="104">
        <v>42675</v>
      </c>
      <c r="B9" s="100" t="s">
        <v>363</v>
      </c>
      <c r="C9" s="100" t="s">
        <v>150</v>
      </c>
      <c r="D9" s="100" t="s">
        <v>151</v>
      </c>
      <c r="E9" s="100" t="s">
        <v>151</v>
      </c>
      <c r="F9" s="100" t="s">
        <v>140</v>
      </c>
      <c r="G9" s="100" t="s">
        <v>141</v>
      </c>
      <c r="H9" s="100" t="s">
        <v>152</v>
      </c>
      <c r="I9" s="100" t="s">
        <v>153</v>
      </c>
    </row>
    <row r="10" spans="1:9" ht="49.5">
      <c r="A10" s="104">
        <v>42675</v>
      </c>
      <c r="B10" s="100" t="s">
        <v>363</v>
      </c>
      <c r="C10" s="100" t="s">
        <v>150</v>
      </c>
      <c r="D10" s="100" t="s">
        <v>151</v>
      </c>
      <c r="E10" s="100" t="s">
        <v>151</v>
      </c>
      <c r="F10" s="100" t="s">
        <v>126</v>
      </c>
      <c r="G10" s="100" t="s">
        <v>127</v>
      </c>
      <c r="H10" s="100" t="s">
        <v>152</v>
      </c>
      <c r="I10" s="100" t="s">
        <v>153</v>
      </c>
    </row>
    <row r="11" spans="1:9" ht="66">
      <c r="A11" s="104">
        <v>42675</v>
      </c>
      <c r="B11" s="100" t="s">
        <v>149</v>
      </c>
      <c r="C11" s="100" t="s">
        <v>150</v>
      </c>
      <c r="D11" s="100" t="s">
        <v>151</v>
      </c>
      <c r="E11" s="100" t="s">
        <v>151</v>
      </c>
      <c r="F11" s="100" t="s">
        <v>113</v>
      </c>
      <c r="G11" s="100" t="s">
        <v>114</v>
      </c>
      <c r="H11" s="100" t="s">
        <v>157</v>
      </c>
      <c r="I11" s="100" t="s">
        <v>153</v>
      </c>
    </row>
    <row r="12" spans="1:9" ht="66">
      <c r="A12" s="104">
        <v>42675</v>
      </c>
      <c r="B12" s="100" t="s">
        <v>154</v>
      </c>
      <c r="C12" s="100" t="s">
        <v>150</v>
      </c>
      <c r="D12" s="100" t="s">
        <v>151</v>
      </c>
      <c r="E12" s="100" t="s">
        <v>158</v>
      </c>
      <c r="F12" s="100" t="s">
        <v>120</v>
      </c>
      <c r="G12" s="100" t="s">
        <v>121</v>
      </c>
      <c r="H12" s="100" t="s">
        <v>157</v>
      </c>
      <c r="I12" s="100" t="s">
        <v>153</v>
      </c>
    </row>
    <row r="13" spans="1:9" ht="49.5">
      <c r="A13" s="104">
        <v>42675</v>
      </c>
      <c r="B13" s="100" t="s">
        <v>155</v>
      </c>
      <c r="C13" s="100" t="s">
        <v>150</v>
      </c>
      <c r="D13" s="100" t="s">
        <v>151</v>
      </c>
      <c r="E13" s="100" t="s">
        <v>158</v>
      </c>
      <c r="F13" s="100" t="s">
        <v>122</v>
      </c>
      <c r="G13" s="100" t="s">
        <v>123</v>
      </c>
      <c r="H13" s="100" t="s">
        <v>157</v>
      </c>
      <c r="I13" s="100" t="s">
        <v>153</v>
      </c>
    </row>
    <row r="14" spans="1:9" ht="66">
      <c r="A14" s="104">
        <v>42675</v>
      </c>
      <c r="B14" s="100" t="s">
        <v>156</v>
      </c>
      <c r="C14" s="100" t="s">
        <v>150</v>
      </c>
      <c r="D14" s="100" t="s">
        <v>151</v>
      </c>
      <c r="E14" s="100" t="s">
        <v>158</v>
      </c>
      <c r="F14" s="100" t="s">
        <v>124</v>
      </c>
      <c r="G14" s="100" t="s">
        <v>125</v>
      </c>
      <c r="H14" s="100" t="s">
        <v>157</v>
      </c>
      <c r="I14" s="100" t="s">
        <v>153</v>
      </c>
    </row>
    <row r="15" spans="1:9" ht="66">
      <c r="A15" s="104">
        <v>42675</v>
      </c>
      <c r="B15" s="100" t="s">
        <v>149</v>
      </c>
      <c r="C15" s="100" t="s">
        <v>150</v>
      </c>
      <c r="D15" s="100" t="s">
        <v>151</v>
      </c>
      <c r="E15" s="100" t="s">
        <v>158</v>
      </c>
      <c r="F15" s="100" t="s">
        <v>113</v>
      </c>
      <c r="G15" s="100" t="s">
        <v>114</v>
      </c>
      <c r="H15" s="100" t="s">
        <v>152</v>
      </c>
      <c r="I15" s="100" t="s">
        <v>153</v>
      </c>
    </row>
    <row r="16" spans="1:9" ht="66">
      <c r="A16" s="104">
        <v>42675</v>
      </c>
      <c r="B16" s="100" t="s">
        <v>154</v>
      </c>
      <c r="C16" s="100" t="s">
        <v>150</v>
      </c>
      <c r="D16" s="100" t="s">
        <v>151</v>
      </c>
      <c r="E16" s="100" t="s">
        <v>151</v>
      </c>
      <c r="F16" s="100" t="s">
        <v>120</v>
      </c>
      <c r="G16" s="100" t="s">
        <v>121</v>
      </c>
      <c r="H16" s="100" t="s">
        <v>152</v>
      </c>
      <c r="I16" s="100" t="s">
        <v>153</v>
      </c>
    </row>
    <row r="17" spans="1:9" ht="49.5">
      <c r="A17" s="104">
        <v>42675</v>
      </c>
      <c r="B17" s="100" t="s">
        <v>155</v>
      </c>
      <c r="C17" s="100" t="s">
        <v>150</v>
      </c>
      <c r="D17" s="100" t="s">
        <v>151</v>
      </c>
      <c r="E17" s="100" t="s">
        <v>151</v>
      </c>
      <c r="F17" s="100" t="s">
        <v>122</v>
      </c>
      <c r="G17" s="100" t="s">
        <v>123</v>
      </c>
      <c r="H17" s="100" t="s">
        <v>152</v>
      </c>
      <c r="I17" s="100" t="s">
        <v>153</v>
      </c>
    </row>
    <row r="18" spans="1:9" ht="66">
      <c r="A18" s="104">
        <v>42675</v>
      </c>
      <c r="B18" s="100" t="s">
        <v>156</v>
      </c>
      <c r="C18" s="100" t="s">
        <v>150</v>
      </c>
      <c r="D18" s="100" t="s">
        <v>151</v>
      </c>
      <c r="E18" s="100" t="s">
        <v>151</v>
      </c>
      <c r="F18" s="100" t="s">
        <v>124</v>
      </c>
      <c r="G18" s="100" t="s">
        <v>125</v>
      </c>
      <c r="H18" s="100" t="s">
        <v>152</v>
      </c>
      <c r="I18" s="100" t="s">
        <v>153</v>
      </c>
    </row>
    <row r="19" spans="1:9" ht="49.5">
      <c r="A19" s="104">
        <v>42705</v>
      </c>
      <c r="B19" s="100" t="s">
        <v>363</v>
      </c>
      <c r="C19" s="100" t="s">
        <v>150</v>
      </c>
      <c r="D19" s="100" t="s">
        <v>151</v>
      </c>
      <c r="E19" s="100" t="s">
        <v>151</v>
      </c>
      <c r="F19" s="100" t="s">
        <v>140</v>
      </c>
      <c r="G19" s="100" t="s">
        <v>141</v>
      </c>
      <c r="H19" s="100" t="s">
        <v>152</v>
      </c>
      <c r="I19" s="100" t="s">
        <v>153</v>
      </c>
    </row>
    <row r="20" spans="1:9" ht="49.5">
      <c r="A20" s="104">
        <v>42705</v>
      </c>
      <c r="B20" s="100" t="s">
        <v>363</v>
      </c>
      <c r="C20" s="100" t="s">
        <v>150</v>
      </c>
      <c r="D20" s="100" t="s">
        <v>151</v>
      </c>
      <c r="E20" s="100" t="s">
        <v>151</v>
      </c>
      <c r="F20" s="100" t="s">
        <v>126</v>
      </c>
      <c r="G20" s="100" t="s">
        <v>127</v>
      </c>
      <c r="H20" s="100" t="s">
        <v>152</v>
      </c>
      <c r="I20" s="100" t="s">
        <v>153</v>
      </c>
    </row>
    <row r="21" spans="1:9" ht="66">
      <c r="A21" s="104">
        <v>42705</v>
      </c>
      <c r="B21" s="100" t="s">
        <v>149</v>
      </c>
      <c r="C21" s="100" t="s">
        <v>150</v>
      </c>
      <c r="D21" s="100" t="s">
        <v>151</v>
      </c>
      <c r="E21" s="100" t="s">
        <v>151</v>
      </c>
      <c r="F21" s="100" t="s">
        <v>113</v>
      </c>
      <c r="G21" s="100" t="s">
        <v>114</v>
      </c>
      <c r="H21" s="100" t="s">
        <v>159</v>
      </c>
      <c r="I21" s="100" t="s">
        <v>153</v>
      </c>
    </row>
    <row r="22" spans="1:9" ht="66">
      <c r="A22" s="104">
        <v>42705</v>
      </c>
      <c r="B22" s="100" t="s">
        <v>154</v>
      </c>
      <c r="C22" s="100" t="s">
        <v>150</v>
      </c>
      <c r="D22" s="100" t="s">
        <v>151</v>
      </c>
      <c r="E22" s="100" t="s">
        <v>158</v>
      </c>
      <c r="F22" s="100" t="s">
        <v>120</v>
      </c>
      <c r="G22" s="100" t="s">
        <v>121</v>
      </c>
      <c r="H22" s="100" t="s">
        <v>159</v>
      </c>
      <c r="I22" s="100" t="s">
        <v>153</v>
      </c>
    </row>
    <row r="23" spans="1:9" ht="66">
      <c r="A23" s="104">
        <v>42705</v>
      </c>
      <c r="B23" s="100" t="s">
        <v>155</v>
      </c>
      <c r="C23" s="100" t="s">
        <v>150</v>
      </c>
      <c r="D23" s="100" t="s">
        <v>151</v>
      </c>
      <c r="E23" s="100" t="s">
        <v>158</v>
      </c>
      <c r="F23" s="100" t="s">
        <v>122</v>
      </c>
      <c r="G23" s="100" t="s">
        <v>123</v>
      </c>
      <c r="H23" s="100" t="s">
        <v>159</v>
      </c>
      <c r="I23" s="100" t="s">
        <v>153</v>
      </c>
    </row>
    <row r="24" spans="1:9" ht="66">
      <c r="A24" s="104">
        <v>42705</v>
      </c>
      <c r="B24" s="100" t="s">
        <v>156</v>
      </c>
      <c r="C24" s="100" t="s">
        <v>150</v>
      </c>
      <c r="D24" s="100" t="s">
        <v>151</v>
      </c>
      <c r="E24" s="100" t="s">
        <v>158</v>
      </c>
      <c r="F24" s="100" t="s">
        <v>124</v>
      </c>
      <c r="G24" s="100" t="s">
        <v>125</v>
      </c>
      <c r="H24" s="100" t="s">
        <v>159</v>
      </c>
      <c r="I24" s="100" t="s">
        <v>153</v>
      </c>
    </row>
    <row r="25" spans="1:9" ht="66">
      <c r="A25" s="104">
        <v>42705</v>
      </c>
      <c r="B25" s="100" t="s">
        <v>149</v>
      </c>
      <c r="C25" s="100" t="s">
        <v>150</v>
      </c>
      <c r="D25" s="100" t="s">
        <v>151</v>
      </c>
      <c r="E25" s="100" t="s">
        <v>158</v>
      </c>
      <c r="F25" s="100" t="s">
        <v>113</v>
      </c>
      <c r="G25" s="100" t="s">
        <v>114</v>
      </c>
      <c r="H25" s="100" t="s">
        <v>152</v>
      </c>
      <c r="I25" s="100" t="s">
        <v>153</v>
      </c>
    </row>
    <row r="26" spans="1:9" ht="66">
      <c r="A26" s="104">
        <v>42705</v>
      </c>
      <c r="B26" s="100" t="s">
        <v>154</v>
      </c>
      <c r="C26" s="100" t="s">
        <v>150</v>
      </c>
      <c r="D26" s="100" t="s">
        <v>151</v>
      </c>
      <c r="E26" s="100" t="s">
        <v>151</v>
      </c>
      <c r="F26" s="100" t="s">
        <v>120</v>
      </c>
      <c r="G26" s="100" t="s">
        <v>121</v>
      </c>
      <c r="H26" s="100" t="s">
        <v>152</v>
      </c>
      <c r="I26" s="100" t="s">
        <v>153</v>
      </c>
    </row>
    <row r="27" spans="1:9" ht="49.5">
      <c r="A27" s="104">
        <v>42705</v>
      </c>
      <c r="B27" s="100" t="s">
        <v>155</v>
      </c>
      <c r="C27" s="100" t="s">
        <v>150</v>
      </c>
      <c r="D27" s="100" t="s">
        <v>151</v>
      </c>
      <c r="E27" s="100" t="s">
        <v>151</v>
      </c>
      <c r="F27" s="100" t="s">
        <v>122</v>
      </c>
      <c r="G27" s="100" t="s">
        <v>123</v>
      </c>
      <c r="H27" s="100" t="s">
        <v>152</v>
      </c>
      <c r="I27" s="100" t="s">
        <v>153</v>
      </c>
    </row>
    <row r="28" spans="1:9" ht="66">
      <c r="A28" s="104">
        <v>42705</v>
      </c>
      <c r="B28" s="100" t="s">
        <v>156</v>
      </c>
      <c r="C28" s="100" t="s">
        <v>150</v>
      </c>
      <c r="D28" s="100" t="s">
        <v>151</v>
      </c>
      <c r="E28" s="100" t="s">
        <v>151</v>
      </c>
      <c r="F28" s="100" t="s">
        <v>124</v>
      </c>
      <c r="G28" s="100" t="s">
        <v>125</v>
      </c>
      <c r="H28" s="100" t="s">
        <v>152</v>
      </c>
      <c r="I28" s="100" t="s">
        <v>153</v>
      </c>
    </row>
    <row r="29" spans="1:9" ht="49.5">
      <c r="A29" s="104">
        <v>42736</v>
      </c>
      <c r="B29" s="100" t="s">
        <v>363</v>
      </c>
      <c r="C29" s="100" t="s">
        <v>150</v>
      </c>
      <c r="D29" s="100" t="s">
        <v>151</v>
      </c>
      <c r="E29" s="100" t="s">
        <v>151</v>
      </c>
      <c r="F29" s="100" t="s">
        <v>126</v>
      </c>
      <c r="G29" s="100" t="s">
        <v>127</v>
      </c>
      <c r="H29" s="100" t="s">
        <v>152</v>
      </c>
      <c r="I29" s="100" t="s">
        <v>153</v>
      </c>
    </row>
    <row r="30" spans="1:9" ht="66">
      <c r="A30" s="104">
        <v>42736</v>
      </c>
      <c r="B30" s="100" t="s">
        <v>363</v>
      </c>
      <c r="C30" s="100" t="s">
        <v>150</v>
      </c>
      <c r="D30" s="100" t="s">
        <v>151</v>
      </c>
      <c r="E30" s="100" t="s">
        <v>151</v>
      </c>
      <c r="F30" s="100" t="s">
        <v>131</v>
      </c>
      <c r="G30" s="100" t="s">
        <v>367</v>
      </c>
      <c r="H30" s="100" t="s">
        <v>366</v>
      </c>
      <c r="I30" s="100" t="s">
        <v>153</v>
      </c>
    </row>
    <row r="31" spans="1:9" ht="66">
      <c r="A31" s="104">
        <v>42736</v>
      </c>
      <c r="B31" s="100" t="s">
        <v>149</v>
      </c>
      <c r="C31" s="100" t="s">
        <v>150</v>
      </c>
      <c r="D31" s="100" t="s">
        <v>151</v>
      </c>
      <c r="E31" s="100" t="s">
        <v>151</v>
      </c>
      <c r="F31" s="100" t="s">
        <v>113</v>
      </c>
      <c r="G31" s="100" t="s">
        <v>114</v>
      </c>
      <c r="H31" s="100" t="s">
        <v>160</v>
      </c>
      <c r="I31" s="100" t="s">
        <v>153</v>
      </c>
    </row>
    <row r="32" spans="1:9" ht="66">
      <c r="A32" s="104">
        <v>42736</v>
      </c>
      <c r="B32" s="100" t="s">
        <v>154</v>
      </c>
      <c r="C32" s="100" t="s">
        <v>150</v>
      </c>
      <c r="D32" s="100" t="s">
        <v>151</v>
      </c>
      <c r="E32" s="100" t="s">
        <v>158</v>
      </c>
      <c r="F32" s="100" t="s">
        <v>120</v>
      </c>
      <c r="G32" s="100" t="s">
        <v>121</v>
      </c>
      <c r="H32" s="100" t="s">
        <v>160</v>
      </c>
      <c r="I32" s="100" t="s">
        <v>153</v>
      </c>
    </row>
    <row r="33" spans="1:9" ht="66">
      <c r="A33" s="104">
        <v>42736</v>
      </c>
      <c r="B33" s="100" t="s">
        <v>155</v>
      </c>
      <c r="C33" s="100" t="s">
        <v>150</v>
      </c>
      <c r="D33" s="100" t="s">
        <v>151</v>
      </c>
      <c r="E33" s="100" t="s">
        <v>158</v>
      </c>
      <c r="F33" s="100" t="s">
        <v>122</v>
      </c>
      <c r="G33" s="100" t="s">
        <v>123</v>
      </c>
      <c r="H33" s="100" t="s">
        <v>160</v>
      </c>
      <c r="I33" s="100" t="s">
        <v>153</v>
      </c>
    </row>
    <row r="34" spans="1:9" ht="66">
      <c r="A34" s="104">
        <v>42736</v>
      </c>
      <c r="B34" s="100" t="s">
        <v>156</v>
      </c>
      <c r="C34" s="100" t="s">
        <v>150</v>
      </c>
      <c r="D34" s="100" t="s">
        <v>151</v>
      </c>
      <c r="E34" s="100" t="s">
        <v>158</v>
      </c>
      <c r="F34" s="100" t="s">
        <v>124</v>
      </c>
      <c r="G34" s="100" t="s">
        <v>125</v>
      </c>
      <c r="H34" s="100" t="s">
        <v>160</v>
      </c>
      <c r="I34" s="100" t="s">
        <v>153</v>
      </c>
    </row>
    <row r="35" spans="1:9" ht="66">
      <c r="A35" s="104">
        <v>42736</v>
      </c>
      <c r="B35" s="100" t="s">
        <v>149</v>
      </c>
      <c r="C35" s="100" t="s">
        <v>150</v>
      </c>
      <c r="D35" s="100" t="s">
        <v>151</v>
      </c>
      <c r="E35" s="100" t="s">
        <v>158</v>
      </c>
      <c r="F35" s="100" t="s">
        <v>113</v>
      </c>
      <c r="G35" s="100" t="s">
        <v>114</v>
      </c>
      <c r="H35" s="100" t="s">
        <v>152</v>
      </c>
      <c r="I35" s="100" t="s">
        <v>153</v>
      </c>
    </row>
    <row r="36" spans="1:9" ht="66">
      <c r="A36" s="104">
        <v>42736</v>
      </c>
      <c r="B36" s="100" t="s">
        <v>154</v>
      </c>
      <c r="C36" s="100" t="s">
        <v>150</v>
      </c>
      <c r="D36" s="100" t="s">
        <v>151</v>
      </c>
      <c r="E36" s="100" t="s">
        <v>151</v>
      </c>
      <c r="F36" s="100" t="s">
        <v>120</v>
      </c>
      <c r="G36" s="100" t="s">
        <v>121</v>
      </c>
      <c r="H36" s="100" t="s">
        <v>152</v>
      </c>
      <c r="I36" s="100" t="s">
        <v>153</v>
      </c>
    </row>
    <row r="37" spans="1:9" ht="49.5">
      <c r="A37" s="104">
        <v>42736</v>
      </c>
      <c r="B37" s="100" t="s">
        <v>155</v>
      </c>
      <c r="C37" s="100" t="s">
        <v>150</v>
      </c>
      <c r="D37" s="100" t="s">
        <v>151</v>
      </c>
      <c r="E37" s="100" t="s">
        <v>151</v>
      </c>
      <c r="F37" s="100" t="s">
        <v>122</v>
      </c>
      <c r="G37" s="100" t="s">
        <v>123</v>
      </c>
      <c r="H37" s="100" t="s">
        <v>152</v>
      </c>
      <c r="I37" s="100" t="s">
        <v>153</v>
      </c>
    </row>
    <row r="38" spans="1:9" ht="66">
      <c r="A38" s="104">
        <v>42736</v>
      </c>
      <c r="B38" s="100" t="s">
        <v>156</v>
      </c>
      <c r="C38" s="100" t="s">
        <v>150</v>
      </c>
      <c r="D38" s="100" t="s">
        <v>151</v>
      </c>
      <c r="E38" s="100" t="s">
        <v>151</v>
      </c>
      <c r="F38" s="100" t="s">
        <v>124</v>
      </c>
      <c r="G38" s="100" t="s">
        <v>125</v>
      </c>
      <c r="H38" s="100" t="s">
        <v>152</v>
      </c>
      <c r="I38" s="100" t="s">
        <v>153</v>
      </c>
    </row>
    <row r="39" spans="1:9" ht="66">
      <c r="A39" s="104">
        <v>42736</v>
      </c>
      <c r="B39" s="100" t="s">
        <v>370</v>
      </c>
      <c r="C39" s="100" t="s">
        <v>150</v>
      </c>
      <c r="D39" s="100" t="s">
        <v>151</v>
      </c>
      <c r="E39" s="100" t="s">
        <v>151</v>
      </c>
      <c r="F39" s="100" t="s">
        <v>185</v>
      </c>
      <c r="G39" s="100" t="s">
        <v>186</v>
      </c>
      <c r="H39" s="100" t="s">
        <v>152</v>
      </c>
      <c r="I39" s="100" t="s">
        <v>153</v>
      </c>
    </row>
    <row r="40" spans="1:9" ht="49.5">
      <c r="A40" s="104">
        <v>42736</v>
      </c>
      <c r="B40" s="100" t="s">
        <v>370</v>
      </c>
      <c r="C40" s="100" t="s">
        <v>150</v>
      </c>
      <c r="D40" s="100" t="s">
        <v>151</v>
      </c>
      <c r="E40" s="100" t="s">
        <v>151</v>
      </c>
      <c r="F40" s="100" t="s">
        <v>356</v>
      </c>
      <c r="G40" s="100" t="s">
        <v>371</v>
      </c>
      <c r="H40" s="100" t="s">
        <v>152</v>
      </c>
      <c r="I40" s="100" t="s">
        <v>153</v>
      </c>
    </row>
    <row r="41" spans="1:9" ht="49.5">
      <c r="A41" s="104">
        <v>42767</v>
      </c>
      <c r="B41" s="100" t="s">
        <v>363</v>
      </c>
      <c r="C41" s="100" t="s">
        <v>150</v>
      </c>
      <c r="D41" s="100" t="s">
        <v>151</v>
      </c>
      <c r="E41" s="100" t="s">
        <v>151</v>
      </c>
      <c r="F41" s="100" t="s">
        <v>126</v>
      </c>
      <c r="G41" s="100" t="s">
        <v>127</v>
      </c>
      <c r="H41" s="100" t="s">
        <v>152</v>
      </c>
      <c r="I41" s="100" t="s">
        <v>153</v>
      </c>
    </row>
    <row r="42" spans="1:9" ht="66">
      <c r="A42" s="104">
        <v>42767</v>
      </c>
      <c r="B42" s="100" t="s">
        <v>149</v>
      </c>
      <c r="C42" s="100" t="s">
        <v>150</v>
      </c>
      <c r="D42" s="100" t="s">
        <v>151</v>
      </c>
      <c r="E42" s="100" t="s">
        <v>151</v>
      </c>
      <c r="F42" s="100" t="s">
        <v>113</v>
      </c>
      <c r="G42" s="100" t="s">
        <v>114</v>
      </c>
      <c r="H42" s="100" t="s">
        <v>152</v>
      </c>
      <c r="I42" s="100" t="s">
        <v>153</v>
      </c>
    </row>
    <row r="43" spans="1:9" ht="66">
      <c r="A43" s="104">
        <v>42767</v>
      </c>
      <c r="B43" s="100" t="s">
        <v>154</v>
      </c>
      <c r="C43" s="100" t="s">
        <v>150</v>
      </c>
      <c r="D43" s="100" t="s">
        <v>151</v>
      </c>
      <c r="E43" s="100" t="s">
        <v>151</v>
      </c>
      <c r="F43" s="100" t="s">
        <v>120</v>
      </c>
      <c r="G43" s="100" t="s">
        <v>121</v>
      </c>
      <c r="H43" s="100" t="s">
        <v>152</v>
      </c>
      <c r="I43" s="100" t="s">
        <v>153</v>
      </c>
    </row>
    <row r="44" spans="1:9" ht="49.5">
      <c r="A44" s="104">
        <v>42767</v>
      </c>
      <c r="B44" s="100" t="s">
        <v>155</v>
      </c>
      <c r="C44" s="100" t="s">
        <v>150</v>
      </c>
      <c r="D44" s="100" t="s">
        <v>151</v>
      </c>
      <c r="E44" s="100" t="s">
        <v>151</v>
      </c>
      <c r="F44" s="100" t="s">
        <v>122</v>
      </c>
      <c r="G44" s="100" t="s">
        <v>123</v>
      </c>
      <c r="H44" s="100" t="s">
        <v>152</v>
      </c>
      <c r="I44" s="100" t="s">
        <v>153</v>
      </c>
    </row>
    <row r="45" spans="1:9" ht="66">
      <c r="A45" s="104">
        <v>42767</v>
      </c>
      <c r="B45" s="100" t="s">
        <v>156</v>
      </c>
      <c r="C45" s="100" t="s">
        <v>150</v>
      </c>
      <c r="D45" s="100" t="s">
        <v>151</v>
      </c>
      <c r="E45" s="100" t="s">
        <v>151</v>
      </c>
      <c r="F45" s="100" t="s">
        <v>124</v>
      </c>
      <c r="G45" s="100" t="s">
        <v>125</v>
      </c>
      <c r="H45" s="100" t="s">
        <v>152</v>
      </c>
      <c r="I45" s="100" t="s">
        <v>153</v>
      </c>
    </row>
    <row r="46" spans="1:9" ht="66">
      <c r="A46" s="104">
        <v>42767</v>
      </c>
      <c r="B46" s="100" t="s">
        <v>370</v>
      </c>
      <c r="C46" s="100" t="s">
        <v>150</v>
      </c>
      <c r="D46" s="100" t="s">
        <v>151</v>
      </c>
      <c r="E46" s="100" t="s">
        <v>151</v>
      </c>
      <c r="F46" s="100" t="s">
        <v>185</v>
      </c>
      <c r="G46" s="100" t="s">
        <v>186</v>
      </c>
      <c r="H46" s="100" t="s">
        <v>152</v>
      </c>
      <c r="I46" s="100" t="s">
        <v>153</v>
      </c>
    </row>
    <row r="47" spans="1:9" ht="49.5">
      <c r="A47" s="104">
        <v>42767</v>
      </c>
      <c r="B47" s="100" t="s">
        <v>370</v>
      </c>
      <c r="C47" s="100" t="s">
        <v>150</v>
      </c>
      <c r="D47" s="100" t="s">
        <v>151</v>
      </c>
      <c r="E47" s="100" t="s">
        <v>151</v>
      </c>
      <c r="F47" s="100" t="s">
        <v>356</v>
      </c>
      <c r="G47" s="100" t="s">
        <v>371</v>
      </c>
      <c r="H47" s="100" t="s">
        <v>152</v>
      </c>
      <c r="I47" s="100" t="s">
        <v>153</v>
      </c>
    </row>
    <row r="48" spans="1:9" ht="66">
      <c r="A48" s="104">
        <v>42795</v>
      </c>
      <c r="B48" s="100" t="s">
        <v>363</v>
      </c>
      <c r="C48" s="100" t="s">
        <v>150</v>
      </c>
      <c r="D48" s="100" t="s">
        <v>151</v>
      </c>
      <c r="E48" s="100" t="s">
        <v>151</v>
      </c>
      <c r="F48" s="100" t="s">
        <v>143</v>
      </c>
      <c r="G48" s="100" t="s">
        <v>144</v>
      </c>
      <c r="H48" s="100" t="s">
        <v>152</v>
      </c>
      <c r="I48" s="100" t="s">
        <v>153</v>
      </c>
    </row>
    <row r="49" spans="1:9" ht="49.5">
      <c r="A49" s="104">
        <v>42795</v>
      </c>
      <c r="B49" s="100" t="s">
        <v>363</v>
      </c>
      <c r="C49" s="100" t="s">
        <v>150</v>
      </c>
      <c r="D49" s="100" t="s">
        <v>151</v>
      </c>
      <c r="E49" s="100" t="s">
        <v>151</v>
      </c>
      <c r="F49" s="100" t="s">
        <v>126</v>
      </c>
      <c r="G49" s="100" t="s">
        <v>127</v>
      </c>
      <c r="H49" s="100" t="s">
        <v>152</v>
      </c>
      <c r="I49" s="100" t="s">
        <v>153</v>
      </c>
    </row>
    <row r="50" spans="1:9" ht="49.5">
      <c r="A50" s="104">
        <v>42795</v>
      </c>
      <c r="B50" s="100" t="s">
        <v>363</v>
      </c>
      <c r="C50" s="100" t="s">
        <v>150</v>
      </c>
      <c r="D50" s="100" t="s">
        <v>151</v>
      </c>
      <c r="E50" s="100" t="s">
        <v>151</v>
      </c>
      <c r="F50" s="100" t="s">
        <v>136</v>
      </c>
      <c r="G50" s="100" t="s">
        <v>137</v>
      </c>
      <c r="H50" s="100" t="s">
        <v>368</v>
      </c>
      <c r="I50" s="100" t="s">
        <v>153</v>
      </c>
    </row>
    <row r="51" spans="1:9" ht="66">
      <c r="A51" s="104">
        <v>42795</v>
      </c>
      <c r="B51" s="100" t="s">
        <v>363</v>
      </c>
      <c r="C51" s="100" t="s">
        <v>150</v>
      </c>
      <c r="D51" s="100" t="s">
        <v>151</v>
      </c>
      <c r="E51" s="100" t="s">
        <v>151</v>
      </c>
      <c r="F51" s="100" t="s">
        <v>138</v>
      </c>
      <c r="G51" s="100" t="s">
        <v>139</v>
      </c>
      <c r="H51" s="100" t="s">
        <v>368</v>
      </c>
      <c r="I51" s="100" t="s">
        <v>153</v>
      </c>
    </row>
    <row r="52" spans="1:9" ht="66">
      <c r="A52" s="104">
        <v>42795</v>
      </c>
      <c r="B52" s="100" t="s">
        <v>149</v>
      </c>
      <c r="C52" s="100" t="s">
        <v>150</v>
      </c>
      <c r="D52" s="100" t="s">
        <v>151</v>
      </c>
      <c r="E52" s="100" t="s">
        <v>151</v>
      </c>
      <c r="F52" s="100" t="s">
        <v>113</v>
      </c>
      <c r="G52" s="100" t="s">
        <v>114</v>
      </c>
      <c r="H52" s="100" t="s">
        <v>157</v>
      </c>
      <c r="I52" s="100" t="s">
        <v>153</v>
      </c>
    </row>
    <row r="53" spans="1:9" ht="66">
      <c r="A53" s="104">
        <v>42795</v>
      </c>
      <c r="B53" s="100" t="s">
        <v>154</v>
      </c>
      <c r="C53" s="100" t="s">
        <v>150</v>
      </c>
      <c r="D53" s="100" t="s">
        <v>151</v>
      </c>
      <c r="E53" s="100" t="s">
        <v>158</v>
      </c>
      <c r="F53" s="100" t="s">
        <v>120</v>
      </c>
      <c r="G53" s="100" t="s">
        <v>121</v>
      </c>
      <c r="H53" s="100" t="s">
        <v>157</v>
      </c>
      <c r="I53" s="100" t="s">
        <v>153</v>
      </c>
    </row>
    <row r="54" spans="1:9" ht="49.5">
      <c r="A54" s="104">
        <v>42795</v>
      </c>
      <c r="B54" s="100" t="s">
        <v>155</v>
      </c>
      <c r="C54" s="100" t="s">
        <v>150</v>
      </c>
      <c r="D54" s="100" t="s">
        <v>151</v>
      </c>
      <c r="E54" s="100" t="s">
        <v>158</v>
      </c>
      <c r="F54" s="100" t="s">
        <v>122</v>
      </c>
      <c r="G54" s="100" t="s">
        <v>123</v>
      </c>
      <c r="H54" s="100" t="s">
        <v>157</v>
      </c>
      <c r="I54" s="100" t="s">
        <v>153</v>
      </c>
    </row>
    <row r="55" spans="1:9" ht="66">
      <c r="A55" s="104">
        <v>42795</v>
      </c>
      <c r="B55" s="100" t="s">
        <v>156</v>
      </c>
      <c r="C55" s="100" t="s">
        <v>150</v>
      </c>
      <c r="D55" s="100" t="s">
        <v>151</v>
      </c>
      <c r="E55" s="100" t="s">
        <v>158</v>
      </c>
      <c r="F55" s="100" t="s">
        <v>124</v>
      </c>
      <c r="G55" s="100" t="s">
        <v>125</v>
      </c>
      <c r="H55" s="100" t="s">
        <v>157</v>
      </c>
      <c r="I55" s="100" t="s">
        <v>153</v>
      </c>
    </row>
    <row r="56" spans="1:9" ht="66">
      <c r="A56" s="104">
        <v>42795</v>
      </c>
      <c r="B56" s="100" t="s">
        <v>149</v>
      </c>
      <c r="C56" s="100" t="s">
        <v>150</v>
      </c>
      <c r="D56" s="100" t="s">
        <v>151</v>
      </c>
      <c r="E56" s="100" t="s">
        <v>158</v>
      </c>
      <c r="F56" s="100" t="s">
        <v>113</v>
      </c>
      <c r="G56" s="100" t="s">
        <v>114</v>
      </c>
      <c r="H56" s="100" t="s">
        <v>152</v>
      </c>
      <c r="I56" s="100" t="s">
        <v>153</v>
      </c>
    </row>
    <row r="57" spans="1:9" ht="66">
      <c r="A57" s="104">
        <v>42795</v>
      </c>
      <c r="B57" s="100" t="s">
        <v>154</v>
      </c>
      <c r="C57" s="100" t="s">
        <v>150</v>
      </c>
      <c r="D57" s="100" t="s">
        <v>151</v>
      </c>
      <c r="E57" s="100" t="s">
        <v>151</v>
      </c>
      <c r="F57" s="100" t="s">
        <v>120</v>
      </c>
      <c r="G57" s="100" t="s">
        <v>121</v>
      </c>
      <c r="H57" s="100" t="s">
        <v>152</v>
      </c>
      <c r="I57" s="100" t="s">
        <v>153</v>
      </c>
    </row>
    <row r="58" spans="1:9" ht="49.5">
      <c r="A58" s="104">
        <v>42795</v>
      </c>
      <c r="B58" s="100" t="s">
        <v>155</v>
      </c>
      <c r="C58" s="100" t="s">
        <v>150</v>
      </c>
      <c r="D58" s="100" t="s">
        <v>151</v>
      </c>
      <c r="E58" s="100" t="s">
        <v>151</v>
      </c>
      <c r="F58" s="100" t="s">
        <v>122</v>
      </c>
      <c r="G58" s="100" t="s">
        <v>123</v>
      </c>
      <c r="H58" s="100" t="s">
        <v>152</v>
      </c>
      <c r="I58" s="100" t="s">
        <v>153</v>
      </c>
    </row>
    <row r="59" spans="1:9" ht="66">
      <c r="A59" s="104">
        <v>42795</v>
      </c>
      <c r="B59" s="100" t="s">
        <v>156</v>
      </c>
      <c r="C59" s="100" t="s">
        <v>150</v>
      </c>
      <c r="D59" s="100" t="s">
        <v>151</v>
      </c>
      <c r="E59" s="100" t="s">
        <v>151</v>
      </c>
      <c r="F59" s="100" t="s">
        <v>124</v>
      </c>
      <c r="G59" s="100" t="s">
        <v>125</v>
      </c>
      <c r="H59" s="100" t="s">
        <v>152</v>
      </c>
      <c r="I59" s="100" t="s">
        <v>153</v>
      </c>
    </row>
    <row r="60" spans="1:9" ht="66">
      <c r="A60" s="104">
        <v>42795</v>
      </c>
      <c r="B60" s="100" t="s">
        <v>370</v>
      </c>
      <c r="C60" s="100" t="s">
        <v>150</v>
      </c>
      <c r="D60" s="100" t="s">
        <v>151</v>
      </c>
      <c r="E60" s="100" t="s">
        <v>151</v>
      </c>
      <c r="F60" s="100" t="s">
        <v>185</v>
      </c>
      <c r="G60" s="100" t="s">
        <v>186</v>
      </c>
      <c r="H60" s="100" t="s">
        <v>152</v>
      </c>
      <c r="I60" s="100" t="s">
        <v>153</v>
      </c>
    </row>
    <row r="61" spans="1:9" ht="49.5">
      <c r="A61" s="104">
        <v>42795</v>
      </c>
      <c r="B61" s="100" t="s">
        <v>370</v>
      </c>
      <c r="C61" s="100" t="s">
        <v>150</v>
      </c>
      <c r="D61" s="100" t="s">
        <v>151</v>
      </c>
      <c r="E61" s="100" t="s">
        <v>151</v>
      </c>
      <c r="F61" s="100" t="s">
        <v>356</v>
      </c>
      <c r="G61" s="100" t="s">
        <v>371</v>
      </c>
      <c r="H61" s="100" t="s">
        <v>152</v>
      </c>
      <c r="I61" s="100" t="s">
        <v>153</v>
      </c>
    </row>
    <row r="62" spans="1:9" ht="49.5">
      <c r="A62" s="104">
        <v>42826</v>
      </c>
      <c r="B62" s="100" t="s">
        <v>363</v>
      </c>
      <c r="C62" s="100" t="s">
        <v>150</v>
      </c>
      <c r="D62" s="100" t="s">
        <v>151</v>
      </c>
      <c r="E62" s="100" t="s">
        <v>151</v>
      </c>
      <c r="F62" s="100" t="s">
        <v>146</v>
      </c>
      <c r="G62" s="100" t="s">
        <v>147</v>
      </c>
      <c r="H62" s="100" t="s">
        <v>152</v>
      </c>
      <c r="I62" s="100" t="s">
        <v>153</v>
      </c>
    </row>
    <row r="63" spans="1:9" ht="49.5">
      <c r="A63" s="104">
        <v>42826</v>
      </c>
      <c r="B63" s="100" t="s">
        <v>363</v>
      </c>
      <c r="C63" s="100" t="s">
        <v>150</v>
      </c>
      <c r="D63" s="100" t="s">
        <v>151</v>
      </c>
      <c r="E63" s="100" t="s">
        <v>151</v>
      </c>
      <c r="F63" s="100" t="s">
        <v>140</v>
      </c>
      <c r="G63" s="100" t="s">
        <v>141</v>
      </c>
      <c r="H63" s="100" t="s">
        <v>152</v>
      </c>
      <c r="I63" s="100" t="s">
        <v>153</v>
      </c>
    </row>
    <row r="64" spans="1:9" ht="49.5">
      <c r="A64" s="104">
        <v>42826</v>
      </c>
      <c r="B64" s="100" t="s">
        <v>363</v>
      </c>
      <c r="C64" s="100" t="s">
        <v>150</v>
      </c>
      <c r="D64" s="100" t="s">
        <v>151</v>
      </c>
      <c r="E64" s="100" t="s">
        <v>151</v>
      </c>
      <c r="F64" s="100" t="s">
        <v>126</v>
      </c>
      <c r="G64" s="100" t="s">
        <v>127</v>
      </c>
      <c r="H64" s="100" t="s">
        <v>152</v>
      </c>
      <c r="I64" s="100" t="s">
        <v>153</v>
      </c>
    </row>
    <row r="65" spans="1:9" ht="66">
      <c r="A65" s="104">
        <v>42826</v>
      </c>
      <c r="B65" s="100" t="s">
        <v>149</v>
      </c>
      <c r="C65" s="100" t="s">
        <v>150</v>
      </c>
      <c r="D65" s="100" t="s">
        <v>151</v>
      </c>
      <c r="E65" s="100" t="s">
        <v>151</v>
      </c>
      <c r="F65" s="100" t="s">
        <v>113</v>
      </c>
      <c r="G65" s="100" t="s">
        <v>114</v>
      </c>
      <c r="H65" s="100" t="s">
        <v>159</v>
      </c>
      <c r="I65" s="100" t="s">
        <v>153</v>
      </c>
    </row>
    <row r="66" spans="1:9" ht="66">
      <c r="A66" s="104">
        <v>42826</v>
      </c>
      <c r="B66" s="100" t="s">
        <v>154</v>
      </c>
      <c r="C66" s="100" t="s">
        <v>150</v>
      </c>
      <c r="D66" s="100" t="s">
        <v>151</v>
      </c>
      <c r="E66" s="100" t="s">
        <v>158</v>
      </c>
      <c r="F66" s="100" t="s">
        <v>120</v>
      </c>
      <c r="G66" s="100" t="s">
        <v>121</v>
      </c>
      <c r="H66" s="100" t="s">
        <v>159</v>
      </c>
      <c r="I66" s="100" t="s">
        <v>153</v>
      </c>
    </row>
    <row r="67" spans="1:9" ht="66">
      <c r="A67" s="104">
        <v>42826</v>
      </c>
      <c r="B67" s="100" t="s">
        <v>155</v>
      </c>
      <c r="C67" s="100" t="s">
        <v>150</v>
      </c>
      <c r="D67" s="100" t="s">
        <v>151</v>
      </c>
      <c r="E67" s="100" t="s">
        <v>158</v>
      </c>
      <c r="F67" s="100" t="s">
        <v>122</v>
      </c>
      <c r="G67" s="100" t="s">
        <v>123</v>
      </c>
      <c r="H67" s="100" t="s">
        <v>159</v>
      </c>
      <c r="I67" s="100" t="s">
        <v>153</v>
      </c>
    </row>
    <row r="68" spans="1:9" ht="66">
      <c r="A68" s="104">
        <v>42826</v>
      </c>
      <c r="B68" s="100" t="s">
        <v>156</v>
      </c>
      <c r="C68" s="100" t="s">
        <v>150</v>
      </c>
      <c r="D68" s="100" t="s">
        <v>151</v>
      </c>
      <c r="E68" s="100" t="s">
        <v>158</v>
      </c>
      <c r="F68" s="100" t="s">
        <v>124</v>
      </c>
      <c r="G68" s="100" t="s">
        <v>125</v>
      </c>
      <c r="H68" s="100" t="s">
        <v>159</v>
      </c>
      <c r="I68" s="100" t="s">
        <v>153</v>
      </c>
    </row>
    <row r="69" spans="1:9" ht="66">
      <c r="A69" s="104">
        <v>42826</v>
      </c>
      <c r="B69" s="100" t="s">
        <v>149</v>
      </c>
      <c r="C69" s="100" t="s">
        <v>150</v>
      </c>
      <c r="D69" s="100" t="s">
        <v>151</v>
      </c>
      <c r="E69" s="100" t="s">
        <v>158</v>
      </c>
      <c r="F69" s="100" t="s">
        <v>113</v>
      </c>
      <c r="G69" s="100" t="s">
        <v>114</v>
      </c>
      <c r="H69" s="100" t="s">
        <v>152</v>
      </c>
      <c r="I69" s="100" t="s">
        <v>153</v>
      </c>
    </row>
    <row r="70" spans="1:9" ht="66">
      <c r="A70" s="104">
        <v>42826</v>
      </c>
      <c r="B70" s="100" t="s">
        <v>154</v>
      </c>
      <c r="C70" s="100" t="s">
        <v>150</v>
      </c>
      <c r="D70" s="100" t="s">
        <v>151</v>
      </c>
      <c r="E70" s="100" t="s">
        <v>151</v>
      </c>
      <c r="F70" s="100" t="s">
        <v>120</v>
      </c>
      <c r="G70" s="100" t="s">
        <v>121</v>
      </c>
      <c r="H70" s="100" t="s">
        <v>152</v>
      </c>
      <c r="I70" s="100" t="s">
        <v>153</v>
      </c>
    </row>
    <row r="71" spans="1:9" ht="49.5">
      <c r="A71" s="104">
        <v>42826</v>
      </c>
      <c r="B71" s="100" t="s">
        <v>155</v>
      </c>
      <c r="C71" s="100" t="s">
        <v>150</v>
      </c>
      <c r="D71" s="100" t="s">
        <v>151</v>
      </c>
      <c r="E71" s="100" t="s">
        <v>151</v>
      </c>
      <c r="F71" s="100" t="s">
        <v>122</v>
      </c>
      <c r="G71" s="100" t="s">
        <v>123</v>
      </c>
      <c r="H71" s="100" t="s">
        <v>152</v>
      </c>
      <c r="I71" s="100" t="s">
        <v>153</v>
      </c>
    </row>
    <row r="72" spans="1:9" ht="66">
      <c r="A72" s="104">
        <v>42826</v>
      </c>
      <c r="B72" s="100" t="s">
        <v>156</v>
      </c>
      <c r="C72" s="100" t="s">
        <v>150</v>
      </c>
      <c r="D72" s="100" t="s">
        <v>151</v>
      </c>
      <c r="E72" s="100" t="s">
        <v>151</v>
      </c>
      <c r="F72" s="100" t="s">
        <v>124</v>
      </c>
      <c r="G72" s="100" t="s">
        <v>125</v>
      </c>
      <c r="H72" s="100" t="s">
        <v>152</v>
      </c>
      <c r="I72" s="100" t="s">
        <v>153</v>
      </c>
    </row>
    <row r="73" spans="1:9" ht="66">
      <c r="A73" s="104">
        <v>42826</v>
      </c>
      <c r="B73" s="100" t="s">
        <v>370</v>
      </c>
      <c r="C73" s="100" t="s">
        <v>150</v>
      </c>
      <c r="D73" s="100" t="s">
        <v>151</v>
      </c>
      <c r="E73" s="100" t="s">
        <v>151</v>
      </c>
      <c r="F73" s="100" t="s">
        <v>185</v>
      </c>
      <c r="G73" s="100" t="s">
        <v>186</v>
      </c>
      <c r="H73" s="100" t="s">
        <v>152</v>
      </c>
      <c r="I73" s="100" t="s">
        <v>153</v>
      </c>
    </row>
    <row r="74" spans="1:9" ht="49.5">
      <c r="A74" s="104">
        <v>42826</v>
      </c>
      <c r="B74" s="100" t="s">
        <v>370</v>
      </c>
      <c r="C74" s="100" t="s">
        <v>150</v>
      </c>
      <c r="D74" s="100" t="s">
        <v>151</v>
      </c>
      <c r="E74" s="100" t="s">
        <v>151</v>
      </c>
      <c r="F74" s="100" t="s">
        <v>356</v>
      </c>
      <c r="G74" s="100" t="s">
        <v>371</v>
      </c>
      <c r="H74" s="100" t="s">
        <v>152</v>
      </c>
      <c r="I74" s="100" t="s">
        <v>153</v>
      </c>
    </row>
    <row r="75" spans="1:9" ht="49.5">
      <c r="A75" s="104">
        <v>42856</v>
      </c>
      <c r="B75" s="100" t="s">
        <v>363</v>
      </c>
      <c r="C75" s="100" t="s">
        <v>150</v>
      </c>
      <c r="D75" s="100" t="s">
        <v>151</v>
      </c>
      <c r="E75" s="100" t="s">
        <v>151</v>
      </c>
      <c r="F75" s="100" t="s">
        <v>140</v>
      </c>
      <c r="G75" s="100" t="s">
        <v>141</v>
      </c>
      <c r="H75" s="100" t="s">
        <v>152</v>
      </c>
      <c r="I75" s="100" t="s">
        <v>153</v>
      </c>
    </row>
    <row r="76" spans="1:9" ht="49.5">
      <c r="A76" s="104">
        <v>42856</v>
      </c>
      <c r="B76" s="100" t="s">
        <v>363</v>
      </c>
      <c r="C76" s="100" t="s">
        <v>150</v>
      </c>
      <c r="D76" s="100" t="s">
        <v>151</v>
      </c>
      <c r="E76" s="100" t="s">
        <v>151</v>
      </c>
      <c r="F76" s="100" t="s">
        <v>126</v>
      </c>
      <c r="G76" s="100" t="s">
        <v>127</v>
      </c>
      <c r="H76" s="100" t="s">
        <v>152</v>
      </c>
      <c r="I76" s="100" t="s">
        <v>153</v>
      </c>
    </row>
    <row r="77" spans="1:9" ht="66">
      <c r="A77" s="104">
        <v>42856</v>
      </c>
      <c r="B77" s="100" t="s">
        <v>149</v>
      </c>
      <c r="C77" s="100" t="s">
        <v>150</v>
      </c>
      <c r="D77" s="100" t="s">
        <v>151</v>
      </c>
      <c r="E77" s="100" t="s">
        <v>151</v>
      </c>
      <c r="F77" s="100" t="s">
        <v>113</v>
      </c>
      <c r="G77" s="100" t="s">
        <v>114</v>
      </c>
      <c r="H77" s="100" t="s">
        <v>160</v>
      </c>
      <c r="I77" s="100" t="s">
        <v>153</v>
      </c>
    </row>
    <row r="78" spans="1:9" ht="66">
      <c r="A78" s="104">
        <v>42856</v>
      </c>
      <c r="B78" s="100" t="s">
        <v>154</v>
      </c>
      <c r="C78" s="100" t="s">
        <v>150</v>
      </c>
      <c r="D78" s="100" t="s">
        <v>151</v>
      </c>
      <c r="E78" s="100" t="s">
        <v>158</v>
      </c>
      <c r="F78" s="100" t="s">
        <v>120</v>
      </c>
      <c r="G78" s="100" t="s">
        <v>121</v>
      </c>
      <c r="H78" s="100" t="s">
        <v>160</v>
      </c>
      <c r="I78" s="100" t="s">
        <v>153</v>
      </c>
    </row>
    <row r="79" spans="1:9" ht="66">
      <c r="A79" s="104">
        <v>42856</v>
      </c>
      <c r="B79" s="100" t="s">
        <v>155</v>
      </c>
      <c r="C79" s="100" t="s">
        <v>150</v>
      </c>
      <c r="D79" s="100" t="s">
        <v>151</v>
      </c>
      <c r="E79" s="100" t="s">
        <v>158</v>
      </c>
      <c r="F79" s="100" t="s">
        <v>122</v>
      </c>
      <c r="G79" s="100" t="s">
        <v>123</v>
      </c>
      <c r="H79" s="100" t="s">
        <v>160</v>
      </c>
      <c r="I79" s="100" t="s">
        <v>153</v>
      </c>
    </row>
    <row r="80" spans="1:9" ht="66">
      <c r="A80" s="104">
        <v>42856</v>
      </c>
      <c r="B80" s="100" t="s">
        <v>156</v>
      </c>
      <c r="C80" s="100" t="s">
        <v>150</v>
      </c>
      <c r="D80" s="100" t="s">
        <v>151</v>
      </c>
      <c r="E80" s="100" t="s">
        <v>158</v>
      </c>
      <c r="F80" s="100" t="s">
        <v>124</v>
      </c>
      <c r="G80" s="100" t="s">
        <v>125</v>
      </c>
      <c r="H80" s="100" t="s">
        <v>160</v>
      </c>
      <c r="I80" s="100" t="s">
        <v>153</v>
      </c>
    </row>
    <row r="81" spans="1:9" ht="66">
      <c r="A81" s="104">
        <v>42856</v>
      </c>
      <c r="B81" s="100" t="s">
        <v>149</v>
      </c>
      <c r="C81" s="100" t="s">
        <v>150</v>
      </c>
      <c r="D81" s="100" t="s">
        <v>151</v>
      </c>
      <c r="E81" s="100" t="s">
        <v>158</v>
      </c>
      <c r="F81" s="100" t="s">
        <v>113</v>
      </c>
      <c r="G81" s="100" t="s">
        <v>114</v>
      </c>
      <c r="H81" s="100" t="s">
        <v>152</v>
      </c>
      <c r="I81" s="100" t="s">
        <v>153</v>
      </c>
    </row>
    <row r="82" spans="1:9" ht="66">
      <c r="A82" s="104">
        <v>42856</v>
      </c>
      <c r="B82" s="100" t="s">
        <v>154</v>
      </c>
      <c r="C82" s="100" t="s">
        <v>150</v>
      </c>
      <c r="D82" s="100" t="s">
        <v>151</v>
      </c>
      <c r="E82" s="100" t="s">
        <v>151</v>
      </c>
      <c r="F82" s="100" t="s">
        <v>120</v>
      </c>
      <c r="G82" s="100" t="s">
        <v>121</v>
      </c>
      <c r="H82" s="100" t="s">
        <v>152</v>
      </c>
      <c r="I82" s="100" t="s">
        <v>153</v>
      </c>
    </row>
    <row r="83" spans="1:9" ht="49.5">
      <c r="A83" s="104">
        <v>42856</v>
      </c>
      <c r="B83" s="100" t="s">
        <v>155</v>
      </c>
      <c r="C83" s="100" t="s">
        <v>150</v>
      </c>
      <c r="D83" s="100" t="s">
        <v>151</v>
      </c>
      <c r="E83" s="100" t="s">
        <v>151</v>
      </c>
      <c r="F83" s="100" t="s">
        <v>122</v>
      </c>
      <c r="G83" s="100" t="s">
        <v>123</v>
      </c>
      <c r="H83" s="100" t="s">
        <v>152</v>
      </c>
      <c r="I83" s="100" t="s">
        <v>153</v>
      </c>
    </row>
    <row r="84" spans="1:9" ht="66">
      <c r="A84" s="104">
        <v>42856</v>
      </c>
      <c r="B84" s="100" t="s">
        <v>156</v>
      </c>
      <c r="C84" s="100" t="s">
        <v>150</v>
      </c>
      <c r="D84" s="100" t="s">
        <v>151</v>
      </c>
      <c r="E84" s="100" t="s">
        <v>151</v>
      </c>
      <c r="F84" s="100" t="s">
        <v>124</v>
      </c>
      <c r="G84" s="100" t="s">
        <v>125</v>
      </c>
      <c r="H84" s="100" t="s">
        <v>152</v>
      </c>
      <c r="I84" s="100" t="s">
        <v>153</v>
      </c>
    </row>
    <row r="85" spans="1:9" ht="66">
      <c r="A85" s="104">
        <v>42856</v>
      </c>
      <c r="B85" s="100" t="s">
        <v>370</v>
      </c>
      <c r="C85" s="100" t="s">
        <v>150</v>
      </c>
      <c r="D85" s="100" t="s">
        <v>151</v>
      </c>
      <c r="E85" s="100" t="s">
        <v>151</v>
      </c>
      <c r="F85" s="100" t="s">
        <v>185</v>
      </c>
      <c r="G85" s="100" t="s">
        <v>186</v>
      </c>
      <c r="H85" s="100" t="s">
        <v>152</v>
      </c>
      <c r="I85" s="100" t="s">
        <v>153</v>
      </c>
    </row>
    <row r="86" spans="1:9" ht="49.5">
      <c r="A86" s="104">
        <v>42856</v>
      </c>
      <c r="B86" s="100" t="s">
        <v>370</v>
      </c>
      <c r="C86" s="100" t="s">
        <v>150</v>
      </c>
      <c r="D86" s="100" t="s">
        <v>151</v>
      </c>
      <c r="E86" s="100" t="s">
        <v>151</v>
      </c>
      <c r="F86" s="100" t="s">
        <v>356</v>
      </c>
      <c r="G86" s="100" t="s">
        <v>371</v>
      </c>
      <c r="H86" s="100" t="s">
        <v>152</v>
      </c>
      <c r="I86" s="100" t="s">
        <v>153</v>
      </c>
    </row>
    <row r="87" spans="1:9" ht="49.5">
      <c r="A87" s="104">
        <v>42887</v>
      </c>
      <c r="B87" s="100" t="s">
        <v>363</v>
      </c>
      <c r="C87" s="100" t="s">
        <v>150</v>
      </c>
      <c r="D87" s="100" t="s">
        <v>151</v>
      </c>
      <c r="E87" s="100" t="s">
        <v>151</v>
      </c>
      <c r="F87" s="100" t="s">
        <v>126</v>
      </c>
      <c r="G87" s="100" t="s">
        <v>127</v>
      </c>
      <c r="H87" s="100" t="s">
        <v>152</v>
      </c>
      <c r="I87" s="100" t="s">
        <v>153</v>
      </c>
    </row>
    <row r="88" spans="1:9" ht="66">
      <c r="A88" s="104">
        <v>42887</v>
      </c>
      <c r="B88" s="100" t="s">
        <v>363</v>
      </c>
      <c r="C88" s="100" t="s">
        <v>150</v>
      </c>
      <c r="D88" s="100" t="s">
        <v>151</v>
      </c>
      <c r="E88" s="100" t="s">
        <v>151</v>
      </c>
      <c r="F88" s="100" t="s">
        <v>138</v>
      </c>
      <c r="G88" s="100" t="s">
        <v>139</v>
      </c>
      <c r="H88" s="100" t="s">
        <v>368</v>
      </c>
      <c r="I88" s="100" t="s">
        <v>153</v>
      </c>
    </row>
    <row r="89" spans="1:9" ht="66">
      <c r="A89" s="104">
        <v>42887</v>
      </c>
      <c r="B89" s="100" t="s">
        <v>149</v>
      </c>
      <c r="C89" s="100" t="s">
        <v>150</v>
      </c>
      <c r="D89" s="100" t="s">
        <v>151</v>
      </c>
      <c r="E89" s="100" t="s">
        <v>151</v>
      </c>
      <c r="F89" s="100" t="s">
        <v>113</v>
      </c>
      <c r="G89" s="100" t="s">
        <v>114</v>
      </c>
      <c r="H89" s="100" t="s">
        <v>152</v>
      </c>
      <c r="I89" s="100" t="s">
        <v>153</v>
      </c>
    </row>
    <row r="90" spans="1:9" ht="66">
      <c r="A90" s="104">
        <v>42887</v>
      </c>
      <c r="B90" s="100" t="s">
        <v>154</v>
      </c>
      <c r="C90" s="100" t="s">
        <v>150</v>
      </c>
      <c r="D90" s="100" t="s">
        <v>151</v>
      </c>
      <c r="E90" s="100" t="s">
        <v>151</v>
      </c>
      <c r="F90" s="100" t="s">
        <v>120</v>
      </c>
      <c r="G90" s="100" t="s">
        <v>121</v>
      </c>
      <c r="H90" s="100" t="s">
        <v>152</v>
      </c>
      <c r="I90" s="100" t="s">
        <v>153</v>
      </c>
    </row>
    <row r="91" spans="1:9" ht="49.5">
      <c r="A91" s="104">
        <v>42887</v>
      </c>
      <c r="B91" s="100" t="s">
        <v>155</v>
      </c>
      <c r="C91" s="100" t="s">
        <v>150</v>
      </c>
      <c r="D91" s="100" t="s">
        <v>151</v>
      </c>
      <c r="E91" s="100" t="s">
        <v>151</v>
      </c>
      <c r="F91" s="100" t="s">
        <v>122</v>
      </c>
      <c r="G91" s="100" t="s">
        <v>123</v>
      </c>
      <c r="H91" s="100" t="s">
        <v>152</v>
      </c>
      <c r="I91" s="100" t="s">
        <v>153</v>
      </c>
    </row>
    <row r="92" spans="1:9" ht="66">
      <c r="A92" s="104">
        <v>42887</v>
      </c>
      <c r="B92" s="100" t="s">
        <v>156</v>
      </c>
      <c r="C92" s="100" t="s">
        <v>150</v>
      </c>
      <c r="D92" s="100" t="s">
        <v>151</v>
      </c>
      <c r="E92" s="100" t="s">
        <v>151</v>
      </c>
      <c r="F92" s="100" t="s">
        <v>124</v>
      </c>
      <c r="G92" s="100" t="s">
        <v>125</v>
      </c>
      <c r="H92" s="100" t="s">
        <v>152</v>
      </c>
      <c r="I92" s="100" t="s">
        <v>153</v>
      </c>
    </row>
    <row r="93" spans="1:9" ht="66">
      <c r="A93" s="104">
        <v>42887</v>
      </c>
      <c r="B93" s="100" t="s">
        <v>370</v>
      </c>
      <c r="C93" s="100" t="s">
        <v>150</v>
      </c>
      <c r="D93" s="100" t="s">
        <v>151</v>
      </c>
      <c r="E93" s="100" t="s">
        <v>151</v>
      </c>
      <c r="F93" s="100" t="s">
        <v>185</v>
      </c>
      <c r="G93" s="100" t="s">
        <v>186</v>
      </c>
      <c r="H93" s="100" t="s">
        <v>152</v>
      </c>
      <c r="I93" s="100" t="s">
        <v>153</v>
      </c>
    </row>
    <row r="94" spans="1:9" ht="49.5">
      <c r="A94" s="104">
        <v>42917</v>
      </c>
      <c r="B94" s="100" t="s">
        <v>370</v>
      </c>
      <c r="C94" s="100" t="s">
        <v>150</v>
      </c>
      <c r="D94" s="100" t="s">
        <v>151</v>
      </c>
      <c r="E94" s="100" t="s">
        <v>151</v>
      </c>
      <c r="F94" s="100" t="s">
        <v>356</v>
      </c>
      <c r="G94" s="100" t="s">
        <v>371</v>
      </c>
      <c r="H94" s="100" t="s">
        <v>152</v>
      </c>
      <c r="I94" s="100" t="s">
        <v>153</v>
      </c>
    </row>
    <row r="95" spans="1:9" ht="49.5">
      <c r="A95" s="104">
        <v>42917</v>
      </c>
      <c r="B95" s="100" t="s">
        <v>363</v>
      </c>
      <c r="C95" s="100" t="s">
        <v>150</v>
      </c>
      <c r="D95" s="100" t="s">
        <v>151</v>
      </c>
      <c r="E95" s="100" t="s">
        <v>151</v>
      </c>
      <c r="F95" s="100" t="s">
        <v>126</v>
      </c>
      <c r="G95" s="100" t="s">
        <v>127</v>
      </c>
      <c r="H95" s="100" t="s">
        <v>152</v>
      </c>
      <c r="I95" s="100" t="s">
        <v>153</v>
      </c>
    </row>
    <row r="96" spans="1:9" ht="49.5">
      <c r="A96" s="104">
        <v>42917</v>
      </c>
      <c r="B96" s="100" t="s">
        <v>363</v>
      </c>
      <c r="C96" s="100" t="s">
        <v>150</v>
      </c>
      <c r="D96" s="100" t="s">
        <v>151</v>
      </c>
      <c r="E96" s="100" t="s">
        <v>151</v>
      </c>
      <c r="F96" s="100" t="s">
        <v>136</v>
      </c>
      <c r="G96" s="100" t="s">
        <v>137</v>
      </c>
      <c r="H96" s="100" t="s">
        <v>368</v>
      </c>
      <c r="I96" s="100" t="s">
        <v>153</v>
      </c>
    </row>
    <row r="97" spans="1:9" ht="66">
      <c r="A97" s="104">
        <v>42917</v>
      </c>
      <c r="B97" s="100" t="s">
        <v>149</v>
      </c>
      <c r="C97" s="100" t="s">
        <v>150</v>
      </c>
      <c r="D97" s="100" t="s">
        <v>151</v>
      </c>
      <c r="E97" s="100" t="s">
        <v>151</v>
      </c>
      <c r="F97" s="100" t="s">
        <v>113</v>
      </c>
      <c r="G97" s="100" t="s">
        <v>114</v>
      </c>
      <c r="H97" s="100" t="s">
        <v>152</v>
      </c>
      <c r="I97" s="100" t="s">
        <v>153</v>
      </c>
    </row>
    <row r="98" spans="1:9" ht="66">
      <c r="A98" s="104">
        <v>42917</v>
      </c>
      <c r="B98" s="100" t="s">
        <v>154</v>
      </c>
      <c r="C98" s="100" t="s">
        <v>150</v>
      </c>
      <c r="D98" s="100" t="s">
        <v>151</v>
      </c>
      <c r="E98" s="100" t="s">
        <v>151</v>
      </c>
      <c r="F98" s="100" t="s">
        <v>120</v>
      </c>
      <c r="G98" s="100" t="s">
        <v>121</v>
      </c>
      <c r="H98" s="100" t="s">
        <v>152</v>
      </c>
      <c r="I98" s="100" t="s">
        <v>153</v>
      </c>
    </row>
    <row r="99" spans="1:9" ht="49.5">
      <c r="A99" s="104">
        <v>42917</v>
      </c>
      <c r="B99" s="100" t="s">
        <v>155</v>
      </c>
      <c r="C99" s="100" t="s">
        <v>150</v>
      </c>
      <c r="D99" s="100" t="s">
        <v>151</v>
      </c>
      <c r="E99" s="100" t="s">
        <v>151</v>
      </c>
      <c r="F99" s="100" t="s">
        <v>122</v>
      </c>
      <c r="G99" s="100" t="s">
        <v>123</v>
      </c>
      <c r="H99" s="100" t="s">
        <v>152</v>
      </c>
      <c r="I99" s="100" t="s">
        <v>153</v>
      </c>
    </row>
    <row r="100" spans="1:9" ht="66">
      <c r="A100" s="104">
        <v>42917</v>
      </c>
      <c r="B100" s="100" t="s">
        <v>156</v>
      </c>
      <c r="C100" s="100" t="s">
        <v>150</v>
      </c>
      <c r="D100" s="100" t="s">
        <v>151</v>
      </c>
      <c r="E100" s="100" t="s">
        <v>151</v>
      </c>
      <c r="F100" s="100" t="s">
        <v>124</v>
      </c>
      <c r="G100" s="100" t="s">
        <v>125</v>
      </c>
      <c r="H100" s="100" t="s">
        <v>152</v>
      </c>
      <c r="I100" s="100" t="s">
        <v>153</v>
      </c>
    </row>
    <row r="101" spans="1:9" ht="49.5">
      <c r="A101" s="104">
        <v>42917</v>
      </c>
      <c r="B101" s="100" t="s">
        <v>370</v>
      </c>
      <c r="C101" s="100" t="s">
        <v>150</v>
      </c>
      <c r="D101" s="100" t="s">
        <v>151</v>
      </c>
      <c r="E101" s="100" t="s">
        <v>151</v>
      </c>
      <c r="F101" s="100" t="s">
        <v>356</v>
      </c>
      <c r="G101" s="100" t="s">
        <v>371</v>
      </c>
      <c r="H101" s="100" t="s">
        <v>152</v>
      </c>
      <c r="I101" s="100" t="s">
        <v>153</v>
      </c>
    </row>
    <row r="102" spans="1:9" ht="49.5">
      <c r="A102" s="104">
        <v>42917</v>
      </c>
      <c r="B102" s="100" t="s">
        <v>370</v>
      </c>
      <c r="C102" s="100" t="s">
        <v>150</v>
      </c>
      <c r="D102" s="100" t="s">
        <v>151</v>
      </c>
      <c r="E102" s="100" t="s">
        <v>151</v>
      </c>
      <c r="F102" s="100" t="s">
        <v>358</v>
      </c>
      <c r="G102" s="100" t="s">
        <v>372</v>
      </c>
      <c r="H102" s="100" t="s">
        <v>152</v>
      </c>
      <c r="I102" s="100" t="s">
        <v>153</v>
      </c>
    </row>
    <row r="103" spans="1:9" ht="66">
      <c r="A103" s="104">
        <v>42917</v>
      </c>
      <c r="B103" s="100" t="s">
        <v>370</v>
      </c>
      <c r="C103" s="100" t="s">
        <v>150</v>
      </c>
      <c r="D103" s="100" t="s">
        <v>151</v>
      </c>
      <c r="E103" s="100" t="s">
        <v>151</v>
      </c>
      <c r="F103" s="100" t="s">
        <v>185</v>
      </c>
      <c r="G103" s="100" t="s">
        <v>186</v>
      </c>
      <c r="H103" s="100" t="s">
        <v>152</v>
      </c>
      <c r="I103" s="100" t="s">
        <v>153</v>
      </c>
    </row>
    <row r="104" spans="1:9" ht="49.5">
      <c r="A104" s="104">
        <v>42917</v>
      </c>
      <c r="B104" s="100" t="s">
        <v>370</v>
      </c>
      <c r="C104" s="100" t="s">
        <v>150</v>
      </c>
      <c r="D104" s="100" t="s">
        <v>151</v>
      </c>
      <c r="E104" s="100" t="s">
        <v>151</v>
      </c>
      <c r="F104" s="100" t="s">
        <v>356</v>
      </c>
      <c r="G104" s="100" t="s">
        <v>371</v>
      </c>
      <c r="H104" s="100" t="s">
        <v>152</v>
      </c>
      <c r="I104" s="100" t="s">
        <v>153</v>
      </c>
    </row>
    <row r="105" spans="1:9" ht="49.5">
      <c r="A105" s="104">
        <v>42948</v>
      </c>
      <c r="B105" s="100" t="s">
        <v>374</v>
      </c>
      <c r="C105" s="100" t="s">
        <v>150</v>
      </c>
      <c r="D105" s="100" t="s">
        <v>151</v>
      </c>
      <c r="E105" s="100" t="s">
        <v>151</v>
      </c>
      <c r="F105" s="100" t="s">
        <v>358</v>
      </c>
      <c r="G105" s="100" t="s">
        <v>372</v>
      </c>
      <c r="H105" s="100" t="s">
        <v>152</v>
      </c>
      <c r="I105" s="100" t="s">
        <v>153</v>
      </c>
    </row>
    <row r="106" spans="1:9" ht="49.5">
      <c r="A106" s="104">
        <v>42948</v>
      </c>
      <c r="B106" s="100" t="s">
        <v>363</v>
      </c>
      <c r="C106" s="100" t="s">
        <v>150</v>
      </c>
      <c r="D106" s="100" t="s">
        <v>151</v>
      </c>
      <c r="E106" s="100" t="s">
        <v>151</v>
      </c>
      <c r="F106" s="100" t="s">
        <v>126</v>
      </c>
      <c r="G106" s="100" t="s">
        <v>127</v>
      </c>
      <c r="H106" s="100" t="s">
        <v>152</v>
      </c>
      <c r="I106" s="100" t="s">
        <v>153</v>
      </c>
    </row>
    <row r="107" spans="1:9" ht="49.5">
      <c r="A107" s="104">
        <v>42948</v>
      </c>
      <c r="B107" s="100" t="s">
        <v>363</v>
      </c>
      <c r="C107" s="100" t="s">
        <v>150</v>
      </c>
      <c r="D107" s="100" t="s">
        <v>151</v>
      </c>
      <c r="E107" s="100" t="s">
        <v>151</v>
      </c>
      <c r="F107" s="100" t="s">
        <v>146</v>
      </c>
      <c r="G107" s="100" t="s">
        <v>147</v>
      </c>
      <c r="H107" s="100" t="s">
        <v>152</v>
      </c>
      <c r="I107" s="100" t="s">
        <v>153</v>
      </c>
    </row>
    <row r="108" spans="1:9" ht="66">
      <c r="A108" s="104">
        <v>42948</v>
      </c>
      <c r="B108" s="100" t="s">
        <v>149</v>
      </c>
      <c r="C108" s="100" t="s">
        <v>150</v>
      </c>
      <c r="D108" s="100" t="s">
        <v>151</v>
      </c>
      <c r="E108" s="100" t="s">
        <v>151</v>
      </c>
      <c r="F108" s="100" t="s">
        <v>113</v>
      </c>
      <c r="G108" s="100" t="s">
        <v>114</v>
      </c>
      <c r="H108" s="100" t="s">
        <v>152</v>
      </c>
      <c r="I108" s="100" t="s">
        <v>153</v>
      </c>
    </row>
    <row r="109" spans="1:9" ht="66">
      <c r="A109" s="104">
        <v>42948</v>
      </c>
      <c r="B109" s="100" t="s">
        <v>154</v>
      </c>
      <c r="C109" s="100" t="s">
        <v>150</v>
      </c>
      <c r="D109" s="100" t="s">
        <v>151</v>
      </c>
      <c r="E109" s="100" t="s">
        <v>151</v>
      </c>
      <c r="F109" s="100" t="s">
        <v>120</v>
      </c>
      <c r="G109" s="100" t="s">
        <v>121</v>
      </c>
      <c r="H109" s="100" t="s">
        <v>152</v>
      </c>
      <c r="I109" s="100" t="s">
        <v>153</v>
      </c>
    </row>
    <row r="110" spans="1:9" ht="49.5">
      <c r="A110" s="104">
        <v>42948</v>
      </c>
      <c r="B110" s="100" t="s">
        <v>155</v>
      </c>
      <c r="C110" s="100" t="s">
        <v>150</v>
      </c>
      <c r="D110" s="100" t="s">
        <v>151</v>
      </c>
      <c r="E110" s="100" t="s">
        <v>151</v>
      </c>
      <c r="F110" s="100" t="s">
        <v>122</v>
      </c>
      <c r="G110" s="100" t="s">
        <v>123</v>
      </c>
      <c r="H110" s="100" t="s">
        <v>152</v>
      </c>
      <c r="I110" s="100" t="s">
        <v>153</v>
      </c>
    </row>
    <row r="111" spans="1:9" ht="66">
      <c r="A111" s="104">
        <v>42948</v>
      </c>
      <c r="B111" s="100" t="s">
        <v>156</v>
      </c>
      <c r="C111" s="100" t="s">
        <v>150</v>
      </c>
      <c r="D111" s="100" t="s">
        <v>151</v>
      </c>
      <c r="E111" s="100" t="s">
        <v>151</v>
      </c>
      <c r="F111" s="100" t="s">
        <v>124</v>
      </c>
      <c r="G111" s="100" t="s">
        <v>125</v>
      </c>
      <c r="H111" s="100" t="s">
        <v>152</v>
      </c>
      <c r="I111" s="100" t="s">
        <v>153</v>
      </c>
    </row>
    <row r="112" spans="1:9" ht="66">
      <c r="A112" s="104">
        <v>42948</v>
      </c>
      <c r="B112" s="100" t="s">
        <v>370</v>
      </c>
      <c r="C112" s="100" t="s">
        <v>150</v>
      </c>
      <c r="D112" s="100" t="s">
        <v>151</v>
      </c>
      <c r="E112" s="100" t="s">
        <v>151</v>
      </c>
      <c r="F112" s="100" t="s">
        <v>185</v>
      </c>
      <c r="G112" s="100" t="s">
        <v>186</v>
      </c>
      <c r="H112" s="100" t="s">
        <v>152</v>
      </c>
      <c r="I112" s="100" t="s">
        <v>153</v>
      </c>
    </row>
    <row r="113" spans="1:9" ht="49.5">
      <c r="A113" s="104">
        <v>42979</v>
      </c>
      <c r="B113" s="100" t="s">
        <v>370</v>
      </c>
      <c r="C113" s="100" t="s">
        <v>150</v>
      </c>
      <c r="D113" s="100" t="s">
        <v>151</v>
      </c>
      <c r="E113" s="100" t="s">
        <v>151</v>
      </c>
      <c r="F113" s="100" t="s">
        <v>356</v>
      </c>
      <c r="G113" s="100" t="s">
        <v>371</v>
      </c>
      <c r="H113" s="100" t="s">
        <v>152</v>
      </c>
      <c r="I113" s="100" t="s">
        <v>153</v>
      </c>
    </row>
    <row r="114" spans="1:9" ht="49.5">
      <c r="A114" s="104">
        <v>42979</v>
      </c>
      <c r="B114" s="100" t="s">
        <v>374</v>
      </c>
      <c r="C114" s="100" t="s">
        <v>150</v>
      </c>
      <c r="D114" s="100" t="s">
        <v>151</v>
      </c>
      <c r="E114" s="100" t="s">
        <v>151</v>
      </c>
      <c r="F114" s="100" t="s">
        <v>358</v>
      </c>
      <c r="G114" s="100" t="s">
        <v>372</v>
      </c>
      <c r="H114" s="100" t="s">
        <v>152</v>
      </c>
      <c r="I114" s="100" t="s">
        <v>153</v>
      </c>
    </row>
    <row r="115" spans="1:9" ht="66">
      <c r="A115" s="104">
        <v>42979</v>
      </c>
      <c r="B115" s="100" t="s">
        <v>363</v>
      </c>
      <c r="C115" s="100" t="s">
        <v>150</v>
      </c>
      <c r="D115" s="100" t="s">
        <v>151</v>
      </c>
      <c r="E115" s="100" t="s">
        <v>151</v>
      </c>
      <c r="F115" s="100" t="s">
        <v>138</v>
      </c>
      <c r="G115" s="100" t="s">
        <v>139</v>
      </c>
      <c r="H115" s="100" t="s">
        <v>368</v>
      </c>
      <c r="I115" s="100" t="s">
        <v>153</v>
      </c>
    </row>
    <row r="116" spans="1:9" ht="66">
      <c r="A116" s="104">
        <v>42979</v>
      </c>
      <c r="B116" s="100" t="s">
        <v>363</v>
      </c>
      <c r="C116" s="100" t="s">
        <v>150</v>
      </c>
      <c r="D116" s="100" t="s">
        <v>151</v>
      </c>
      <c r="E116" s="100" t="s">
        <v>151</v>
      </c>
      <c r="F116" s="100" t="s">
        <v>143</v>
      </c>
      <c r="G116" s="100" t="s">
        <v>144</v>
      </c>
      <c r="H116" s="100" t="s">
        <v>369</v>
      </c>
      <c r="I116" s="100" t="s">
        <v>153</v>
      </c>
    </row>
    <row r="117" spans="1:9" ht="49.5">
      <c r="A117" s="104">
        <v>42979</v>
      </c>
      <c r="B117" s="100" t="s">
        <v>363</v>
      </c>
      <c r="C117" s="100" t="s">
        <v>150</v>
      </c>
      <c r="D117" s="100" t="s">
        <v>151</v>
      </c>
      <c r="E117" s="100" t="s">
        <v>151</v>
      </c>
      <c r="F117" s="100" t="s">
        <v>126</v>
      </c>
      <c r="G117" s="100" t="s">
        <v>127</v>
      </c>
      <c r="H117" s="100" t="s">
        <v>152</v>
      </c>
      <c r="I117" s="100" t="s">
        <v>153</v>
      </c>
    </row>
    <row r="118" spans="1:9" ht="66">
      <c r="A118" s="104">
        <v>42979</v>
      </c>
      <c r="B118" s="100" t="s">
        <v>149</v>
      </c>
      <c r="C118" s="100" t="s">
        <v>150</v>
      </c>
      <c r="D118" s="100" t="s">
        <v>151</v>
      </c>
      <c r="E118" s="100" t="s">
        <v>151</v>
      </c>
      <c r="F118" s="100" t="s">
        <v>113</v>
      </c>
      <c r="G118" s="100" t="s">
        <v>114</v>
      </c>
      <c r="H118" s="100" t="s">
        <v>152</v>
      </c>
      <c r="I118" s="100" t="s">
        <v>153</v>
      </c>
    </row>
    <row r="119" spans="1:9" ht="66">
      <c r="A119" s="104">
        <v>42979</v>
      </c>
      <c r="B119" s="100" t="s">
        <v>154</v>
      </c>
      <c r="C119" s="100" t="s">
        <v>150</v>
      </c>
      <c r="D119" s="100" t="s">
        <v>151</v>
      </c>
      <c r="E119" s="100" t="s">
        <v>151</v>
      </c>
      <c r="F119" s="100" t="s">
        <v>120</v>
      </c>
      <c r="G119" s="100" t="s">
        <v>121</v>
      </c>
      <c r="H119" s="100" t="s">
        <v>152</v>
      </c>
      <c r="I119" s="100" t="s">
        <v>153</v>
      </c>
    </row>
    <row r="120" spans="1:9" ht="49.5">
      <c r="A120" s="104">
        <v>42979</v>
      </c>
      <c r="B120" s="100" t="s">
        <v>155</v>
      </c>
      <c r="C120" s="100" t="s">
        <v>150</v>
      </c>
      <c r="D120" s="100" t="s">
        <v>151</v>
      </c>
      <c r="E120" s="100" t="s">
        <v>151</v>
      </c>
      <c r="F120" s="100" t="s">
        <v>122</v>
      </c>
      <c r="G120" s="100" t="s">
        <v>123</v>
      </c>
      <c r="H120" s="100" t="s">
        <v>152</v>
      </c>
      <c r="I120" s="100" t="s">
        <v>153</v>
      </c>
    </row>
    <row r="121" spans="1:9" ht="66">
      <c r="A121" s="104">
        <v>42979</v>
      </c>
      <c r="B121" s="100" t="s">
        <v>149</v>
      </c>
      <c r="C121" s="100" t="s">
        <v>150</v>
      </c>
      <c r="D121" s="100" t="s">
        <v>151</v>
      </c>
      <c r="E121" s="100" t="s">
        <v>151</v>
      </c>
      <c r="F121" s="100" t="s">
        <v>124</v>
      </c>
      <c r="G121" s="100" t="s">
        <v>125</v>
      </c>
      <c r="H121" s="100" t="s">
        <v>152</v>
      </c>
      <c r="I121" s="100" t="s">
        <v>153</v>
      </c>
    </row>
    <row r="122" spans="1:9" ht="66">
      <c r="B122" s="100" t="s">
        <v>370</v>
      </c>
      <c r="C122" s="100" t="s">
        <v>150</v>
      </c>
      <c r="D122" s="100" t="s">
        <v>151</v>
      </c>
      <c r="E122" s="100" t="s">
        <v>151</v>
      </c>
      <c r="F122" s="100" t="s">
        <v>185</v>
      </c>
      <c r="G122" s="100" t="s">
        <v>186</v>
      </c>
      <c r="H122" s="100" t="s">
        <v>152</v>
      </c>
      <c r="I122" s="100" t="s">
        <v>153</v>
      </c>
    </row>
    <row r="123" spans="1:9" ht="49.5">
      <c r="B123" s="100" t="s">
        <v>370</v>
      </c>
      <c r="C123" s="100" t="s">
        <v>150</v>
      </c>
      <c r="D123" s="100" t="s">
        <v>151</v>
      </c>
      <c r="E123" s="100" t="s">
        <v>151</v>
      </c>
      <c r="F123" s="100" t="s">
        <v>356</v>
      </c>
      <c r="G123" s="100" t="s">
        <v>371</v>
      </c>
      <c r="H123" s="100" t="s">
        <v>152</v>
      </c>
      <c r="I123" s="100" t="s">
        <v>153</v>
      </c>
    </row>
    <row r="124" spans="1:9" ht="49.5">
      <c r="B124" s="100" t="s">
        <v>374</v>
      </c>
      <c r="C124" s="100" t="s">
        <v>150</v>
      </c>
      <c r="D124" s="100" t="s">
        <v>151</v>
      </c>
      <c r="E124" s="100" t="s">
        <v>151</v>
      </c>
      <c r="F124" s="100" t="s">
        <v>358</v>
      </c>
      <c r="G124" s="100" t="s">
        <v>372</v>
      </c>
      <c r="H124" s="100" t="s">
        <v>152</v>
      </c>
      <c r="I124" s="100" t="s">
        <v>153</v>
      </c>
    </row>
  </sheetData>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FFC000"/>
    <pageSetUpPr fitToPage="1"/>
  </sheetPr>
  <dimension ref="A1:N81"/>
  <sheetViews>
    <sheetView zoomScale="80" zoomScaleNormal="80" workbookViewId="0">
      <selection activeCell="N33" sqref="N33"/>
    </sheetView>
  </sheetViews>
  <sheetFormatPr baseColWidth="10" defaultColWidth="21.5703125" defaultRowHeight="12.75"/>
  <cols>
    <col min="1" max="1" width="56.42578125" customWidth="1"/>
    <col min="2" max="2" width="33.85546875" style="24" customWidth="1"/>
    <col min="3" max="3" width="37.85546875" style="24" customWidth="1"/>
    <col min="4" max="4" width="49.5703125" style="24" customWidth="1"/>
    <col min="5" max="5" width="22.5703125" bestFit="1" customWidth="1"/>
    <col min="6" max="6" width="21.5703125" style="59"/>
    <col min="7" max="7" width="21.5703125" customWidth="1"/>
    <col min="8" max="8" width="21.5703125" style="59" customWidth="1"/>
    <col min="9" max="9" width="21.5703125" customWidth="1"/>
    <col min="10" max="10" width="21.5703125" style="59" customWidth="1"/>
    <col min="12" max="12" width="21.5703125" style="59"/>
  </cols>
  <sheetData>
    <row r="1" spans="1:14">
      <c r="A1" s="241" t="s">
        <v>28</v>
      </c>
      <c r="B1" s="242"/>
      <c r="C1" s="242"/>
      <c r="D1" s="242"/>
      <c r="E1" s="243"/>
      <c r="F1" s="243"/>
      <c r="G1" s="243"/>
      <c r="H1" s="243"/>
      <c r="I1" s="243"/>
      <c r="J1" s="243"/>
      <c r="K1" s="243"/>
      <c r="L1" s="244"/>
      <c r="M1" s="1"/>
      <c r="N1" s="1"/>
    </row>
    <row r="2" spans="1:14">
      <c r="A2" s="245"/>
      <c r="B2" s="246"/>
      <c r="C2" s="246"/>
      <c r="D2" s="246"/>
      <c r="E2" s="247"/>
      <c r="F2" s="247"/>
      <c r="G2" s="247"/>
      <c r="H2" s="247"/>
      <c r="I2" s="247"/>
      <c r="J2" s="247"/>
      <c r="K2" s="247"/>
      <c r="L2" s="248"/>
      <c r="M2" s="1"/>
      <c r="N2" s="1"/>
    </row>
    <row r="3" spans="1:14">
      <c r="A3" s="245"/>
      <c r="B3" s="246"/>
      <c r="C3" s="246"/>
      <c r="D3" s="246"/>
      <c r="E3" s="247"/>
      <c r="F3" s="247"/>
      <c r="G3" s="247"/>
      <c r="H3" s="247"/>
      <c r="I3" s="247"/>
      <c r="J3" s="247"/>
      <c r="K3" s="247"/>
      <c r="L3" s="248"/>
      <c r="M3" s="1"/>
      <c r="N3" s="1"/>
    </row>
    <row r="4" spans="1:14">
      <c r="A4" s="245"/>
      <c r="B4" s="246"/>
      <c r="C4" s="246"/>
      <c r="D4" s="246"/>
      <c r="E4" s="247"/>
      <c r="F4" s="247"/>
      <c r="G4" s="247"/>
      <c r="H4" s="247"/>
      <c r="I4" s="247"/>
      <c r="J4" s="247"/>
      <c r="K4" s="247"/>
      <c r="L4" s="248"/>
      <c r="M4" s="1"/>
      <c r="N4" s="1"/>
    </row>
    <row r="5" spans="1:14">
      <c r="A5" s="245"/>
      <c r="B5" s="246"/>
      <c r="C5" s="246"/>
      <c r="D5" s="246"/>
      <c r="E5" s="247"/>
      <c r="F5" s="247"/>
      <c r="G5" s="247"/>
      <c r="H5" s="247"/>
      <c r="I5" s="247"/>
      <c r="J5" s="247"/>
      <c r="K5" s="247"/>
      <c r="L5" s="248"/>
      <c r="M5" s="1"/>
      <c r="N5" s="1"/>
    </row>
    <row r="6" spans="1:14" ht="20.25" customHeight="1">
      <c r="A6" s="249" t="s">
        <v>19</v>
      </c>
      <c r="B6" s="201"/>
      <c r="C6" s="260" t="s">
        <v>188</v>
      </c>
      <c r="D6" s="260" t="s">
        <v>196</v>
      </c>
      <c r="E6" s="252" t="s">
        <v>0</v>
      </c>
      <c r="F6" s="252"/>
      <c r="G6" s="253" t="s">
        <v>25</v>
      </c>
      <c r="H6" s="254"/>
      <c r="I6" s="254"/>
      <c r="J6" s="255"/>
      <c r="K6" s="252" t="s">
        <v>1</v>
      </c>
      <c r="L6" s="259"/>
      <c r="M6" s="1"/>
      <c r="N6" s="1"/>
    </row>
    <row r="7" spans="1:14" ht="20.25" customHeight="1">
      <c r="A7" s="249"/>
      <c r="B7" s="202"/>
      <c r="C7" s="261"/>
      <c r="D7" s="261"/>
      <c r="E7" s="252"/>
      <c r="F7" s="252"/>
      <c r="G7" s="256"/>
      <c r="H7" s="257"/>
      <c r="I7" s="257"/>
      <c r="J7" s="258"/>
      <c r="K7" s="252"/>
      <c r="L7" s="259"/>
      <c r="M7" s="1"/>
      <c r="N7" s="1"/>
    </row>
    <row r="8" spans="1:14" ht="20.25" customHeight="1">
      <c r="A8" s="249"/>
      <c r="B8" s="202"/>
      <c r="C8" s="261"/>
      <c r="D8" s="261"/>
      <c r="E8" s="252"/>
      <c r="F8" s="252"/>
      <c r="G8" s="250" t="s">
        <v>2</v>
      </c>
      <c r="H8" s="251"/>
      <c r="I8" s="250" t="s">
        <v>14</v>
      </c>
      <c r="J8" s="251"/>
      <c r="K8" s="252"/>
      <c r="L8" s="259"/>
      <c r="M8" s="1"/>
      <c r="N8" s="1"/>
    </row>
    <row r="9" spans="1:14" ht="25.5">
      <c r="A9" s="249"/>
      <c r="B9" s="203" t="s">
        <v>293</v>
      </c>
      <c r="C9" s="262"/>
      <c r="D9" s="262"/>
      <c r="E9" s="9" t="s">
        <v>3</v>
      </c>
      <c r="F9" s="48" t="s">
        <v>4</v>
      </c>
      <c r="G9" s="9" t="s">
        <v>3</v>
      </c>
      <c r="H9" s="48" t="s">
        <v>4</v>
      </c>
      <c r="I9" s="9" t="s">
        <v>3</v>
      </c>
      <c r="J9" s="48" t="s">
        <v>4</v>
      </c>
      <c r="K9" s="9" t="s">
        <v>3</v>
      </c>
      <c r="L9" s="65" t="s">
        <v>4</v>
      </c>
      <c r="M9" s="3"/>
      <c r="N9" s="3"/>
    </row>
    <row r="10" spans="1:14">
      <c r="A10" s="29" t="s">
        <v>5</v>
      </c>
      <c r="B10" s="111"/>
      <c r="C10" s="111"/>
      <c r="D10" s="111"/>
      <c r="E10" s="27"/>
      <c r="F10" s="49"/>
      <c r="G10" s="27"/>
      <c r="H10" s="49"/>
      <c r="I10" s="27"/>
      <c r="J10" s="49"/>
      <c r="K10" s="28"/>
      <c r="L10" s="66"/>
      <c r="M10" s="3"/>
      <c r="N10" s="3"/>
    </row>
    <row r="11" spans="1:14">
      <c r="A11" s="26" t="s">
        <v>40</v>
      </c>
      <c r="B11" s="112" t="s">
        <v>294</v>
      </c>
      <c r="C11" s="112"/>
      <c r="D11" s="112"/>
      <c r="E11" s="63">
        <f>SUM(E12:E17)</f>
        <v>92400000</v>
      </c>
      <c r="F11" s="50">
        <f t="shared" ref="F11:J11" si="0">SUM(F12:F17)</f>
        <v>0.51424755120213717</v>
      </c>
      <c r="G11" s="63">
        <f t="shared" si="0"/>
        <v>4656000</v>
      </c>
      <c r="H11" s="50">
        <f t="shared" si="0"/>
        <v>2.5912733748886908E-2</v>
      </c>
      <c r="I11" s="63">
        <f t="shared" si="0"/>
        <v>0</v>
      </c>
      <c r="J11" s="50">
        <f t="shared" si="0"/>
        <v>0</v>
      </c>
      <c r="K11" s="64">
        <f>SUM(K12:K17)</f>
        <v>97056000</v>
      </c>
      <c r="L11" s="67">
        <f>SUM(L12:L17)</f>
        <v>0.54016028495102408</v>
      </c>
      <c r="M11" s="3"/>
      <c r="N11" s="3"/>
    </row>
    <row r="12" spans="1:14" ht="63.75" customHeight="1">
      <c r="A12" s="4" t="s">
        <v>6</v>
      </c>
      <c r="B12" s="116"/>
      <c r="C12" s="238" t="s">
        <v>190</v>
      </c>
      <c r="D12" s="263" t="s">
        <v>197</v>
      </c>
      <c r="E12" s="5">
        <v>33600000</v>
      </c>
      <c r="F12" s="97">
        <f>(E12/E47)</f>
        <v>0.18699910952804988</v>
      </c>
      <c r="G12" s="5">
        <v>1536000</v>
      </c>
      <c r="H12" s="97">
        <f>(G12/E47)</f>
        <v>8.5485307212822791E-3</v>
      </c>
      <c r="I12" s="5"/>
      <c r="J12" s="51"/>
      <c r="K12" s="10">
        <f>+E12+G12+I12</f>
        <v>35136000</v>
      </c>
      <c r="L12" s="68">
        <f>+F12+H12+J12</f>
        <v>0.19554764024933216</v>
      </c>
      <c r="M12" s="3"/>
      <c r="N12" s="3"/>
    </row>
    <row r="13" spans="1:14" ht="24.75" customHeight="1">
      <c r="A13" s="4" t="s">
        <v>7</v>
      </c>
      <c r="B13" s="117"/>
      <c r="C13" s="239"/>
      <c r="D13" s="264"/>
      <c r="E13" s="5">
        <v>24000000</v>
      </c>
      <c r="F13" s="97">
        <f>(E13/E47)</f>
        <v>0.13357079252003562</v>
      </c>
      <c r="G13" s="5">
        <v>1200000</v>
      </c>
      <c r="H13" s="97">
        <f>(G13/E47)</f>
        <v>6.6785396260017806E-3</v>
      </c>
      <c r="I13" s="5"/>
      <c r="J13" s="51"/>
      <c r="K13" s="10">
        <f t="shared" ref="K13:K16" si="1">+E13+G13+I13</f>
        <v>25200000</v>
      </c>
      <c r="L13" s="68">
        <f t="shared" ref="L13:L16" si="2">+F13+H13+J13</f>
        <v>0.14024933214603741</v>
      </c>
      <c r="M13" s="3"/>
      <c r="N13" s="3"/>
    </row>
    <row r="14" spans="1:14" ht="19.5" customHeight="1">
      <c r="A14" s="4" t="s">
        <v>8</v>
      </c>
      <c r="B14" s="117"/>
      <c r="C14" s="239"/>
      <c r="D14" s="264"/>
      <c r="E14" s="5">
        <v>18000000</v>
      </c>
      <c r="F14" s="97">
        <f>(E14/E47)</f>
        <v>0.10017809439002671</v>
      </c>
      <c r="G14" s="5">
        <v>960000</v>
      </c>
      <c r="H14" s="97">
        <f>(G14/E47)</f>
        <v>5.3428317008014248E-3</v>
      </c>
      <c r="I14" s="5"/>
      <c r="J14" s="51"/>
      <c r="K14" s="10">
        <f t="shared" si="1"/>
        <v>18960000</v>
      </c>
      <c r="L14" s="68">
        <f t="shared" si="2"/>
        <v>0.10552092609082814</v>
      </c>
      <c r="M14" s="3"/>
      <c r="N14" s="3"/>
    </row>
    <row r="15" spans="1:14" ht="19.5" customHeight="1">
      <c r="A15" s="4" t="s">
        <v>182</v>
      </c>
      <c r="B15" s="117"/>
      <c r="C15" s="239"/>
      <c r="D15" s="264"/>
      <c r="E15" s="5">
        <v>8400000</v>
      </c>
      <c r="F15" s="97">
        <f>(E15/E47)</f>
        <v>4.674977738201247E-2</v>
      </c>
      <c r="G15" s="5">
        <v>480000</v>
      </c>
      <c r="H15" s="97">
        <f>(G15/E47)</f>
        <v>2.6714158504007124E-3</v>
      </c>
      <c r="I15" s="5"/>
      <c r="J15" s="51"/>
      <c r="K15" s="10">
        <f t="shared" si="1"/>
        <v>8880000</v>
      </c>
      <c r="L15" s="68">
        <f t="shared" si="2"/>
        <v>4.9421193232413181E-2</v>
      </c>
      <c r="M15" s="3"/>
      <c r="N15" s="3"/>
    </row>
    <row r="16" spans="1:14" ht="19.5" customHeight="1">
      <c r="A16" s="4" t="s">
        <v>9</v>
      </c>
      <c r="B16" s="204"/>
      <c r="C16" s="240"/>
      <c r="D16" s="265"/>
      <c r="E16" s="5">
        <v>8400000</v>
      </c>
      <c r="F16" s="97">
        <f>(E16/E47)</f>
        <v>4.674977738201247E-2</v>
      </c>
      <c r="G16" s="5">
        <v>480000</v>
      </c>
      <c r="H16" s="97">
        <f>(G16/E47)</f>
        <v>2.6714158504007124E-3</v>
      </c>
      <c r="I16" s="5"/>
      <c r="J16" s="51"/>
      <c r="K16" s="10">
        <f t="shared" si="1"/>
        <v>8880000</v>
      </c>
      <c r="L16" s="68">
        <f t="shared" si="2"/>
        <v>4.9421193232413181E-2</v>
      </c>
      <c r="M16" s="3"/>
      <c r="N16" s="3"/>
    </row>
    <row r="17" spans="1:14" s="24" customFormat="1" ht="25.5">
      <c r="A17" s="47" t="s">
        <v>26</v>
      </c>
      <c r="B17" s="114"/>
      <c r="C17" s="114"/>
      <c r="D17" s="114"/>
      <c r="E17" s="45" t="s">
        <v>27</v>
      </c>
      <c r="F17" s="52">
        <v>0</v>
      </c>
      <c r="G17" s="45"/>
      <c r="H17" s="52"/>
      <c r="I17" s="45"/>
      <c r="J17" s="52"/>
      <c r="K17" s="46">
        <f>+G17+I17</f>
        <v>0</v>
      </c>
      <c r="L17" s="69">
        <f>+H17+J17</f>
        <v>0</v>
      </c>
      <c r="M17" s="3"/>
      <c r="N17" s="3"/>
    </row>
    <row r="18" spans="1:14" s="24" customFormat="1" ht="15">
      <c r="A18" s="26" t="s">
        <v>30</v>
      </c>
      <c r="B18" s="112"/>
      <c r="C18" s="112"/>
      <c r="D18" s="112"/>
      <c r="E18" s="30">
        <f>SUM(E19)</f>
        <v>0</v>
      </c>
      <c r="F18" s="53">
        <f t="shared" ref="F18:I18" si="3">SUM(F19)</f>
        <v>0</v>
      </c>
      <c r="G18" s="30">
        <f>SUM(G19:G21)</f>
        <v>4480000</v>
      </c>
      <c r="H18" s="53">
        <f>SUM(H19:H21)</f>
        <v>2.4933214603739984E-2</v>
      </c>
      <c r="I18" s="30">
        <f t="shared" si="3"/>
        <v>0</v>
      </c>
      <c r="J18" s="53">
        <f>SUM(J19:J21)</f>
        <v>0</v>
      </c>
      <c r="K18" s="31">
        <f>SUM(K19:K21)</f>
        <v>4480000</v>
      </c>
      <c r="L18" s="70">
        <f>SUM(L19:L25)</f>
        <v>0.14998886910062334</v>
      </c>
      <c r="M18" s="3"/>
      <c r="N18" s="3"/>
    </row>
    <row r="19" spans="1:14" ht="52.5" customHeight="1">
      <c r="A19" s="47" t="s">
        <v>37</v>
      </c>
      <c r="B19" s="114"/>
      <c r="C19" s="114"/>
      <c r="D19" s="114"/>
      <c r="E19" s="45" t="s">
        <v>27</v>
      </c>
      <c r="F19" s="52">
        <v>0</v>
      </c>
      <c r="G19" s="45"/>
      <c r="H19" s="52"/>
      <c r="I19" s="45"/>
      <c r="J19" s="52"/>
      <c r="K19" s="46">
        <f>+G19+I19</f>
        <v>0</v>
      </c>
      <c r="L19" s="69">
        <f>+H19+J19</f>
        <v>0</v>
      </c>
      <c r="M19" s="3"/>
      <c r="N19" s="3"/>
    </row>
    <row r="20" spans="1:14" s="107" customFormat="1" ht="38.25">
      <c r="A20" s="92" t="s">
        <v>184</v>
      </c>
      <c r="B20" s="115"/>
      <c r="C20" s="115" t="s">
        <v>194</v>
      </c>
      <c r="D20" s="115" t="s">
        <v>198</v>
      </c>
      <c r="E20" s="93"/>
      <c r="F20" s="94"/>
      <c r="G20" s="93">
        <v>2600000</v>
      </c>
      <c r="H20" s="99">
        <f>(G20/E47)</f>
        <v>1.4470169189670526E-2</v>
      </c>
      <c r="I20" s="93"/>
      <c r="J20" s="94"/>
      <c r="K20" s="95">
        <f>+E20+G20+I20</f>
        <v>2600000</v>
      </c>
      <c r="L20" s="96"/>
      <c r="M20" s="106"/>
      <c r="N20" s="106"/>
    </row>
    <row r="21" spans="1:14" s="24" customFormat="1" ht="38.25">
      <c r="A21" s="92" t="s">
        <v>183</v>
      </c>
      <c r="B21" s="115"/>
      <c r="C21" s="115" t="s">
        <v>195</v>
      </c>
      <c r="D21" s="115" t="s">
        <v>199</v>
      </c>
      <c r="E21" s="93"/>
      <c r="F21" s="94"/>
      <c r="G21" s="93">
        <v>1880000</v>
      </c>
      <c r="H21" s="99">
        <f>(G21/E47)</f>
        <v>1.0463045414069456E-2</v>
      </c>
      <c r="I21" s="93"/>
      <c r="J21" s="94"/>
      <c r="K21" s="95">
        <f>+E21+G21+I21</f>
        <v>1880000</v>
      </c>
      <c r="L21" s="96"/>
      <c r="M21" s="3"/>
      <c r="N21" s="3"/>
    </row>
    <row r="22" spans="1:14" s="24" customFormat="1" ht="15">
      <c r="A22" s="26" t="s">
        <v>15</v>
      </c>
      <c r="B22" s="112" t="s">
        <v>219</v>
      </c>
      <c r="C22" s="112"/>
      <c r="D22" s="112"/>
      <c r="E22" s="30">
        <f>SUM(E23)</f>
        <v>7700000</v>
      </c>
      <c r="F22" s="53">
        <f t="shared" ref="F22:J22" si="4">SUM(F23)</f>
        <v>4.2853962600178097E-2</v>
      </c>
      <c r="G22" s="30">
        <f t="shared" si="4"/>
        <v>0</v>
      </c>
      <c r="H22" s="53">
        <f t="shared" si="4"/>
        <v>0</v>
      </c>
      <c r="I22" s="30">
        <f t="shared" si="4"/>
        <v>0</v>
      </c>
      <c r="J22" s="53">
        <f t="shared" si="4"/>
        <v>0</v>
      </c>
      <c r="K22" s="31">
        <f>SUM(K23)</f>
        <v>7700000</v>
      </c>
      <c r="L22" s="70">
        <f>SUM(L23)</f>
        <v>4.2853962600178097E-2</v>
      </c>
      <c r="M22" s="3"/>
      <c r="N22" s="3"/>
    </row>
    <row r="23" spans="1:14" ht="15">
      <c r="A23" s="19" t="s">
        <v>41</v>
      </c>
      <c r="B23" s="116"/>
      <c r="C23" s="116"/>
      <c r="D23" s="116"/>
      <c r="E23" s="25">
        <v>7700000</v>
      </c>
      <c r="F23" s="97">
        <f>(E23/E47)</f>
        <v>4.2853962600178097E-2</v>
      </c>
      <c r="G23" s="15"/>
      <c r="H23" s="54"/>
      <c r="I23" s="15"/>
      <c r="J23" s="54"/>
      <c r="K23" s="16">
        <f>+E23+G23+I23</f>
        <v>7700000</v>
      </c>
      <c r="L23" s="71">
        <f>+F23+H23+J23</f>
        <v>4.2853962600178097E-2</v>
      </c>
      <c r="M23" s="3"/>
      <c r="N23" s="3"/>
    </row>
    <row r="24" spans="1:14" s="24" customFormat="1" ht="15">
      <c r="A24" s="26" t="s">
        <v>16</v>
      </c>
      <c r="B24" s="112" t="s">
        <v>16</v>
      </c>
      <c r="C24" s="112"/>
      <c r="D24" s="112"/>
      <c r="E24" s="30">
        <f>SUM(E25)</f>
        <v>5775000</v>
      </c>
      <c r="F24" s="53">
        <f t="shared" ref="F24:K24" si="5">SUM(F25)</f>
        <v>3.2140471950133573E-2</v>
      </c>
      <c r="G24" s="30">
        <f t="shared" si="5"/>
        <v>0</v>
      </c>
      <c r="H24" s="53">
        <f t="shared" si="5"/>
        <v>0</v>
      </c>
      <c r="I24" s="30">
        <f t="shared" si="5"/>
        <v>0</v>
      </c>
      <c r="J24" s="53">
        <f t="shared" si="5"/>
        <v>0</v>
      </c>
      <c r="K24" s="30">
        <f t="shared" si="5"/>
        <v>5775000</v>
      </c>
      <c r="L24" s="70">
        <f>SUM(L25)</f>
        <v>3.2140471950133573E-2</v>
      </c>
      <c r="M24" s="3"/>
      <c r="N24" s="3"/>
    </row>
    <row r="25" spans="1:14" s="24" customFormat="1" ht="15.75" thickBot="1">
      <c r="A25" s="32" t="s">
        <v>38</v>
      </c>
      <c r="B25" s="117"/>
      <c r="C25" s="117"/>
      <c r="D25" s="117"/>
      <c r="E25" s="33">
        <v>5775000</v>
      </c>
      <c r="F25" s="98">
        <f>(E25/E47)</f>
        <v>3.2140471950133573E-2</v>
      </c>
      <c r="G25" s="34"/>
      <c r="H25" s="55"/>
      <c r="I25" s="34"/>
      <c r="J25" s="55"/>
      <c r="K25" s="35">
        <f>+E25+G25+I25</f>
        <v>5775000</v>
      </c>
      <c r="L25" s="72">
        <f>+F25+H25+J25</f>
        <v>3.2140471950133573E-2</v>
      </c>
      <c r="M25" s="3"/>
      <c r="N25" s="3"/>
    </row>
    <row r="26" spans="1:14" ht="16.5" thickBot="1">
      <c r="A26" s="36" t="s">
        <v>17</v>
      </c>
      <c r="B26" s="118"/>
      <c r="C26" s="118"/>
      <c r="D26" s="118"/>
      <c r="E26" s="37">
        <f t="shared" ref="E26:L26" si="6">+E11+E18+E22+E24</f>
        <v>105875000</v>
      </c>
      <c r="F26" s="44">
        <f t="shared" si="6"/>
        <v>0.58924198575244879</v>
      </c>
      <c r="G26" s="37">
        <f t="shared" si="6"/>
        <v>9136000</v>
      </c>
      <c r="H26" s="44">
        <f t="shared" si="6"/>
        <v>5.0845948352626888E-2</v>
      </c>
      <c r="I26" s="37">
        <f t="shared" si="6"/>
        <v>0</v>
      </c>
      <c r="J26" s="44">
        <f t="shared" si="6"/>
        <v>0</v>
      </c>
      <c r="K26" s="37">
        <f t="shared" si="6"/>
        <v>115011000</v>
      </c>
      <c r="L26" s="44">
        <f t="shared" si="6"/>
        <v>0.76514358860195919</v>
      </c>
      <c r="M26" s="12"/>
      <c r="N26" s="12"/>
    </row>
    <row r="27" spans="1:14" ht="27.75" customHeight="1">
      <c r="A27" s="38" t="s">
        <v>18</v>
      </c>
      <c r="B27" s="119"/>
      <c r="C27" s="119"/>
      <c r="D27" s="119"/>
      <c r="E27" s="7">
        <f>SUM(E28:E39)</f>
        <v>56145000</v>
      </c>
      <c r="F27" s="56">
        <f t="shared" ref="F27:K27" si="7">SUM(F28:F39)</f>
        <v>0.28586932324131792</v>
      </c>
      <c r="G27" s="7">
        <f t="shared" si="7"/>
        <v>20482500</v>
      </c>
      <c r="H27" s="56">
        <f t="shared" si="7"/>
        <v>0</v>
      </c>
      <c r="I27" s="7">
        <f t="shared" si="7"/>
        <v>2090000</v>
      </c>
      <c r="J27" s="56">
        <f t="shared" si="7"/>
        <v>6.2333036509349959E-3</v>
      </c>
      <c r="K27" s="7">
        <f t="shared" si="7"/>
        <v>78717500</v>
      </c>
      <c r="L27" s="56">
        <f>SUM(L28:L39)</f>
        <v>0.29210262689225291</v>
      </c>
      <c r="M27" s="1"/>
      <c r="N27" s="1"/>
    </row>
    <row r="28" spans="1:14" ht="15.75">
      <c r="A28" s="4" t="s">
        <v>20</v>
      </c>
      <c r="B28" s="205" t="s">
        <v>295</v>
      </c>
      <c r="C28" s="113"/>
      <c r="D28" s="113"/>
      <c r="E28" s="22">
        <v>2590000</v>
      </c>
      <c r="F28" s="97">
        <f>(E28/E47)</f>
        <v>1.4414514692787176E-2</v>
      </c>
      <c r="G28" s="6"/>
      <c r="H28" s="61"/>
      <c r="I28" s="6"/>
      <c r="J28" s="61"/>
      <c r="K28" s="10">
        <f>+E28+G28+I28</f>
        <v>2590000</v>
      </c>
      <c r="L28" s="68">
        <f>+F28+H28+J28</f>
        <v>1.4414514692787176E-2</v>
      </c>
      <c r="M28" s="1"/>
      <c r="N28" s="1"/>
    </row>
    <row r="29" spans="1:14" ht="54" customHeight="1">
      <c r="A29" s="39" t="s">
        <v>31</v>
      </c>
      <c r="B29" s="206" t="s">
        <v>296</v>
      </c>
      <c r="C29" s="127" t="s">
        <v>189</v>
      </c>
      <c r="D29" s="127" t="s">
        <v>200</v>
      </c>
      <c r="E29" s="22">
        <v>12880000</v>
      </c>
      <c r="F29" s="97">
        <f>(E29/E47)</f>
        <v>7.1682991985752453E-2</v>
      </c>
      <c r="G29" s="6"/>
      <c r="H29" s="61"/>
      <c r="I29" s="6"/>
      <c r="J29" s="61"/>
      <c r="K29" s="10">
        <f t="shared" ref="K29:K35" si="8">+E29+G29+I29</f>
        <v>12880000</v>
      </c>
      <c r="L29" s="68">
        <f t="shared" ref="L29:L35" si="9">+F29+H29+J29</f>
        <v>7.1682991985752453E-2</v>
      </c>
      <c r="M29" s="1"/>
      <c r="N29" s="1"/>
    </row>
    <row r="30" spans="1:14" ht="17.25" customHeight="1">
      <c r="A30" s="4" t="s">
        <v>21</v>
      </c>
      <c r="B30" s="207" t="s">
        <v>297</v>
      </c>
      <c r="C30" s="113"/>
      <c r="D30" s="113"/>
      <c r="E30" s="22">
        <v>9600000</v>
      </c>
      <c r="F30" s="97">
        <f>(E30/E47)</f>
        <v>5.3428317008014245E-2</v>
      </c>
      <c r="G30" s="6"/>
      <c r="H30" s="61"/>
      <c r="I30" s="6"/>
      <c r="J30" s="61"/>
      <c r="K30" s="10">
        <f t="shared" si="8"/>
        <v>9600000</v>
      </c>
      <c r="L30" s="68">
        <f t="shared" si="9"/>
        <v>5.3428317008014245E-2</v>
      </c>
    </row>
    <row r="31" spans="1:14" ht="15.75">
      <c r="A31" s="4" t="s">
        <v>22</v>
      </c>
      <c r="B31" s="205" t="s">
        <v>298</v>
      </c>
      <c r="C31" s="113"/>
      <c r="D31" s="113"/>
      <c r="E31" s="167">
        <f>4550000+7545000</f>
        <v>12095000</v>
      </c>
      <c r="F31" s="97">
        <f>(E31/E47)</f>
        <v>6.7314113980409623E-2</v>
      </c>
      <c r="G31" s="6"/>
      <c r="H31" s="61"/>
      <c r="I31" s="6"/>
      <c r="J31" s="61"/>
      <c r="K31" s="10">
        <f t="shared" si="8"/>
        <v>12095000</v>
      </c>
      <c r="L31" s="68">
        <f t="shared" si="9"/>
        <v>6.7314113980409623E-2</v>
      </c>
    </row>
    <row r="32" spans="1:14" ht="51">
      <c r="A32" s="4" t="s">
        <v>23</v>
      </c>
      <c r="B32" s="205" t="s">
        <v>305</v>
      </c>
      <c r="C32" s="125" t="s">
        <v>193</v>
      </c>
      <c r="D32" s="125" t="s">
        <v>200</v>
      </c>
      <c r="E32" s="126">
        <f>(10200000)</f>
        <v>10200000</v>
      </c>
      <c r="F32" s="97">
        <f>(E32/E47)</f>
        <v>5.676758682101514E-2</v>
      </c>
      <c r="G32" s="23"/>
      <c r="H32" s="51"/>
      <c r="I32" s="22">
        <v>1120000</v>
      </c>
      <c r="J32" s="97">
        <f>(I32/E47)</f>
        <v>6.2333036509349959E-3</v>
      </c>
      <c r="K32" s="10">
        <f t="shared" si="8"/>
        <v>11320000</v>
      </c>
      <c r="L32" s="68">
        <f t="shared" si="9"/>
        <v>6.3000890471950136E-2</v>
      </c>
    </row>
    <row r="33" spans="1:12" s="24" customFormat="1" ht="89.25">
      <c r="A33" s="4" t="s">
        <v>32</v>
      </c>
      <c r="B33" s="205" t="s">
        <v>299</v>
      </c>
      <c r="C33" s="125" t="s">
        <v>191</v>
      </c>
      <c r="D33" s="125" t="s">
        <v>201</v>
      </c>
      <c r="E33" s="167">
        <v>0</v>
      </c>
      <c r="F33" s="51"/>
      <c r="G33" s="23"/>
      <c r="H33" s="51"/>
      <c r="I33" s="23"/>
      <c r="J33" s="51"/>
      <c r="K33" s="10">
        <f t="shared" si="8"/>
        <v>0</v>
      </c>
      <c r="L33" s="68">
        <f t="shared" si="9"/>
        <v>0</v>
      </c>
    </row>
    <row r="34" spans="1:12" ht="69" customHeight="1">
      <c r="A34" s="4" t="s">
        <v>36</v>
      </c>
      <c r="B34" s="205" t="s">
        <v>300</v>
      </c>
      <c r="C34" s="125" t="s">
        <v>192</v>
      </c>
      <c r="D34" s="125"/>
      <c r="E34" s="126">
        <f>1500000+1280000</f>
        <v>2780000</v>
      </c>
      <c r="F34" s="51"/>
      <c r="G34" s="5">
        <f>19970000+11000+1500</f>
        <v>19982500</v>
      </c>
      <c r="H34" s="51"/>
      <c r="I34" s="5">
        <v>970000</v>
      </c>
      <c r="J34" s="61"/>
      <c r="K34" s="10">
        <f t="shared" si="8"/>
        <v>23732500</v>
      </c>
      <c r="L34" s="68">
        <f t="shared" si="9"/>
        <v>0</v>
      </c>
    </row>
    <row r="35" spans="1:12" s="24" customFormat="1" ht="15.75">
      <c r="A35" s="4" t="s">
        <v>35</v>
      </c>
      <c r="B35" s="205" t="s">
        <v>301</v>
      </c>
      <c r="C35" s="113"/>
      <c r="D35" s="113"/>
      <c r="E35" s="22">
        <v>4000000</v>
      </c>
      <c r="F35" s="97">
        <f>(E35/E47)</f>
        <v>2.2261798753339269E-2</v>
      </c>
      <c r="G35" s="5">
        <v>500000</v>
      </c>
      <c r="H35" s="61"/>
      <c r="I35" s="6"/>
      <c r="J35" s="61"/>
      <c r="K35" s="10">
        <f t="shared" si="8"/>
        <v>4500000</v>
      </c>
      <c r="L35" s="68">
        <f t="shared" si="9"/>
        <v>2.2261798753339269E-2</v>
      </c>
    </row>
    <row r="36" spans="1:12" s="24" customFormat="1" ht="18.75" customHeight="1">
      <c r="A36" s="47" t="s">
        <v>42</v>
      </c>
      <c r="B36" s="114"/>
      <c r="C36" s="114"/>
      <c r="D36" s="114"/>
      <c r="E36" s="45" t="s">
        <v>27</v>
      </c>
      <c r="F36" s="52">
        <v>0</v>
      </c>
      <c r="G36" s="45"/>
      <c r="H36" s="52"/>
      <c r="I36" s="45"/>
      <c r="J36" s="52"/>
      <c r="K36" s="46">
        <f>+G36+I36</f>
        <v>0</v>
      </c>
      <c r="L36" s="69">
        <f>+H36+J36</f>
        <v>0</v>
      </c>
    </row>
    <row r="37" spans="1:12" ht="15.75">
      <c r="A37" s="4" t="s">
        <v>33</v>
      </c>
      <c r="B37" s="205" t="s">
        <v>302</v>
      </c>
      <c r="C37" s="113"/>
      <c r="D37" s="113"/>
      <c r="E37" s="22">
        <v>2000000</v>
      </c>
      <c r="F37" s="51"/>
      <c r="G37" s="6"/>
      <c r="H37" s="61"/>
      <c r="I37" s="6"/>
      <c r="J37" s="61"/>
      <c r="K37" s="10">
        <f>+E37+G37+I37</f>
        <v>2000000</v>
      </c>
      <c r="L37" s="68">
        <f>+F37+H37+J37</f>
        <v>0</v>
      </c>
    </row>
    <row r="38" spans="1:12" ht="15.75">
      <c r="A38" s="4" t="s">
        <v>29</v>
      </c>
      <c r="B38" s="113"/>
      <c r="C38" s="113"/>
      <c r="D38" s="113"/>
      <c r="E38" s="22"/>
      <c r="F38" s="51"/>
      <c r="G38" s="6"/>
      <c r="H38" s="61"/>
      <c r="I38" s="6"/>
      <c r="J38" s="61"/>
      <c r="K38" s="10">
        <f>+E38+G38+I38</f>
        <v>0</v>
      </c>
      <c r="L38" s="68">
        <f>+F38+H38+J38</f>
        <v>0</v>
      </c>
    </row>
    <row r="39" spans="1:12" s="24" customFormat="1" ht="33" customHeight="1" thickBot="1">
      <c r="A39" s="47" t="s">
        <v>26</v>
      </c>
      <c r="B39" s="114"/>
      <c r="C39" s="114"/>
      <c r="D39" s="114"/>
      <c r="E39" s="45" t="s">
        <v>27</v>
      </c>
      <c r="F39" s="52">
        <v>0</v>
      </c>
      <c r="G39" s="45"/>
      <c r="H39" s="52"/>
      <c r="I39" s="45"/>
      <c r="J39" s="52"/>
      <c r="K39" s="46">
        <f>+G39+I39</f>
        <v>0</v>
      </c>
      <c r="L39" s="69">
        <f>+H39+J39</f>
        <v>0</v>
      </c>
    </row>
    <row r="40" spans="1:12" ht="16.5" thickBot="1">
      <c r="A40" s="36" t="s">
        <v>10</v>
      </c>
      <c r="B40" s="118"/>
      <c r="C40" s="118"/>
      <c r="D40" s="118"/>
      <c r="E40" s="37">
        <f>+E27</f>
        <v>56145000</v>
      </c>
      <c r="F40" s="44">
        <f t="shared" ref="F40:L40" si="10">+F27</f>
        <v>0.28586932324131792</v>
      </c>
      <c r="G40" s="37">
        <f t="shared" si="10"/>
        <v>20482500</v>
      </c>
      <c r="H40" s="44">
        <f t="shared" si="10"/>
        <v>0</v>
      </c>
      <c r="I40" s="37">
        <f t="shared" si="10"/>
        <v>2090000</v>
      </c>
      <c r="J40" s="44">
        <f t="shared" si="10"/>
        <v>6.2333036509349959E-3</v>
      </c>
      <c r="K40" s="37">
        <f t="shared" si="10"/>
        <v>78717500</v>
      </c>
      <c r="L40" s="44">
        <f t="shared" si="10"/>
        <v>0.29210262689225291</v>
      </c>
    </row>
    <row r="41" spans="1:12" ht="18.75" thickBot="1">
      <c r="A41" s="20" t="s">
        <v>11</v>
      </c>
      <c r="B41" s="120"/>
      <c r="C41" s="120"/>
      <c r="D41" s="120"/>
      <c r="E41" s="21">
        <f>+E26+E40</f>
        <v>162020000</v>
      </c>
      <c r="F41" s="73">
        <f t="shared" ref="F41:L41" si="11">+F26+F40</f>
        <v>0.87511130899376677</v>
      </c>
      <c r="G41" s="21">
        <f t="shared" si="11"/>
        <v>29618500</v>
      </c>
      <c r="H41" s="73">
        <f t="shared" si="11"/>
        <v>5.0845948352626888E-2</v>
      </c>
      <c r="I41" s="21">
        <f t="shared" si="11"/>
        <v>2090000</v>
      </c>
      <c r="J41" s="73">
        <f t="shared" si="11"/>
        <v>6.2333036509349959E-3</v>
      </c>
      <c r="K41" s="21">
        <f t="shared" si="11"/>
        <v>193728500</v>
      </c>
      <c r="L41" s="73">
        <f t="shared" si="11"/>
        <v>1.0572462154942122</v>
      </c>
    </row>
    <row r="42" spans="1:12" ht="15">
      <c r="A42" s="17" t="s">
        <v>12</v>
      </c>
      <c r="B42" s="121"/>
      <c r="C42" s="121"/>
      <c r="D42" s="121"/>
      <c r="E42" s="18">
        <f>SUM(E43:E44)</f>
        <v>17660000</v>
      </c>
      <c r="F42" s="57">
        <f t="shared" ref="F42:L42" si="12">SUM(F43:F44)</f>
        <v>9.8285841495992871E-2</v>
      </c>
      <c r="G42" s="18">
        <f t="shared" si="12"/>
        <v>0</v>
      </c>
      <c r="H42" s="57">
        <f t="shared" si="12"/>
        <v>0</v>
      </c>
      <c r="I42" s="18">
        <f t="shared" si="12"/>
        <v>0</v>
      </c>
      <c r="J42" s="57">
        <f t="shared" si="12"/>
        <v>0</v>
      </c>
      <c r="K42" s="18">
        <f t="shared" si="12"/>
        <v>17660000</v>
      </c>
      <c r="L42" s="57">
        <f t="shared" si="12"/>
        <v>9.8285841495992871E-2</v>
      </c>
    </row>
    <row r="43" spans="1:12" ht="15.75">
      <c r="A43" s="4" t="s">
        <v>34</v>
      </c>
      <c r="B43" s="205" t="s">
        <v>303</v>
      </c>
      <c r="C43" s="113"/>
      <c r="D43" s="113"/>
      <c r="E43" s="5">
        <v>1458000</v>
      </c>
      <c r="F43" s="97">
        <f>(E43/E47)</f>
        <v>8.1144256455921646E-3</v>
      </c>
      <c r="G43" s="23"/>
      <c r="H43" s="51"/>
      <c r="I43" s="5"/>
      <c r="J43" s="51"/>
      <c r="K43" s="10">
        <f>+E43+G43+I43</f>
        <v>1458000</v>
      </c>
      <c r="L43" s="68">
        <f>+F43+H43+J43</f>
        <v>8.1144256455921646E-3</v>
      </c>
    </row>
    <row r="44" spans="1:12" ht="21" customHeight="1" thickBot="1">
      <c r="A44" s="4" t="s">
        <v>39</v>
      </c>
      <c r="B44" s="205" t="s">
        <v>304</v>
      </c>
      <c r="C44" s="113"/>
      <c r="D44" s="113"/>
      <c r="E44" s="22">
        <f>E41*0.1</f>
        <v>16202000</v>
      </c>
      <c r="F44" s="97">
        <f>(E44/E47)</f>
        <v>9.0171415850400713E-2</v>
      </c>
      <c r="G44" s="5" t="s">
        <v>27</v>
      </c>
      <c r="H44" s="51">
        <v>0</v>
      </c>
      <c r="I44" s="5" t="s">
        <v>27</v>
      </c>
      <c r="J44" s="51">
        <v>0</v>
      </c>
      <c r="K44" s="10">
        <f>+E44</f>
        <v>16202000</v>
      </c>
      <c r="L44" s="68">
        <f>+F44+H44+J44</f>
        <v>9.0171415850400713E-2</v>
      </c>
    </row>
    <row r="45" spans="1:12" ht="16.5" thickBot="1">
      <c r="A45" s="36" t="s">
        <v>13</v>
      </c>
      <c r="B45" s="118"/>
      <c r="C45" s="118"/>
      <c r="D45" s="118"/>
      <c r="E45" s="37">
        <f>SUM(E42)</f>
        <v>17660000</v>
      </c>
      <c r="F45" s="44">
        <f t="shared" ref="F45:L45" si="13">SUM(F42)</f>
        <v>9.8285841495992871E-2</v>
      </c>
      <c r="G45" s="37">
        <f t="shared" si="13"/>
        <v>0</v>
      </c>
      <c r="H45" s="44">
        <f t="shared" si="13"/>
        <v>0</v>
      </c>
      <c r="I45" s="37">
        <f t="shared" si="13"/>
        <v>0</v>
      </c>
      <c r="J45" s="44">
        <f t="shared" si="13"/>
        <v>0</v>
      </c>
      <c r="K45" s="37">
        <f t="shared" si="13"/>
        <v>17660000</v>
      </c>
      <c r="L45" s="44">
        <f t="shared" si="13"/>
        <v>9.8285841495992871E-2</v>
      </c>
    </row>
    <row r="46" spans="1:12" s="24" customFormat="1" ht="16.5" thickBot="1">
      <c r="A46" s="40"/>
      <c r="B46" s="122"/>
      <c r="C46" s="122"/>
      <c r="D46" s="122"/>
      <c r="E46" s="41"/>
      <c r="F46" s="58"/>
      <c r="G46" s="41"/>
      <c r="H46" s="58"/>
      <c r="I46" s="41"/>
      <c r="J46" s="58"/>
      <c r="K46" s="41"/>
      <c r="L46" s="74"/>
    </row>
    <row r="47" spans="1:12" ht="18.75" thickBot="1">
      <c r="A47" s="42" t="s">
        <v>24</v>
      </c>
      <c r="B47" s="123"/>
      <c r="C47" s="123"/>
      <c r="D47" s="123"/>
      <c r="E47" s="43">
        <f>+E26+E40+E45</f>
        <v>179680000</v>
      </c>
      <c r="F47" s="75">
        <f t="shared" ref="F47:L47" si="14">+F26+F40+F45</f>
        <v>0.97339715048975961</v>
      </c>
      <c r="G47" s="43">
        <f t="shared" si="14"/>
        <v>29618500</v>
      </c>
      <c r="H47" s="75">
        <f t="shared" si="14"/>
        <v>5.0845948352626888E-2</v>
      </c>
      <c r="I47" s="43">
        <f t="shared" si="14"/>
        <v>2090000</v>
      </c>
      <c r="J47" s="75">
        <f t="shared" si="14"/>
        <v>6.2333036509349959E-3</v>
      </c>
      <c r="K47" s="43">
        <f t="shared" si="14"/>
        <v>211388500</v>
      </c>
      <c r="L47" s="75">
        <f t="shared" si="14"/>
        <v>1.155532056990205</v>
      </c>
    </row>
    <row r="48" spans="1:12">
      <c r="A48" s="1"/>
      <c r="E48" s="1"/>
      <c r="G48" s="1"/>
      <c r="I48" s="1"/>
      <c r="K48" s="2"/>
      <c r="L48" s="60"/>
    </row>
    <row r="49" spans="1:12">
      <c r="A49" s="1"/>
      <c r="E49" s="221">
        <f>E47/K47</f>
        <v>0.84999893560908002</v>
      </c>
      <c r="G49" s="1"/>
      <c r="I49" s="11"/>
      <c r="K49" s="2"/>
      <c r="L49" s="60"/>
    </row>
    <row r="50" spans="1:12">
      <c r="A50" s="1"/>
      <c r="E50" s="1"/>
      <c r="G50" s="1"/>
      <c r="H50" s="124">
        <f>G41+I41</f>
        <v>31708500</v>
      </c>
      <c r="I50" s="229">
        <f>H50/K47</f>
        <v>0.15000106439092004</v>
      </c>
      <c r="K50" s="2"/>
      <c r="L50" s="60"/>
    </row>
    <row r="51" spans="1:12" ht="15.75">
      <c r="A51" s="13"/>
      <c r="B51" s="13"/>
      <c r="C51" s="13"/>
      <c r="D51" s="13"/>
      <c r="E51" s="1"/>
      <c r="G51" s="1"/>
      <c r="I51" s="1"/>
      <c r="K51" s="2"/>
      <c r="L51" s="60"/>
    </row>
    <row r="52" spans="1:12">
      <c r="A52" s="1"/>
      <c r="E52" s="11"/>
      <c r="F52" s="60"/>
      <c r="G52" s="1"/>
      <c r="I52" s="11"/>
      <c r="K52" s="2"/>
      <c r="L52" s="60"/>
    </row>
    <row r="53" spans="1:12">
      <c r="A53" s="1"/>
      <c r="E53" s="11"/>
      <c r="G53" s="1"/>
      <c r="I53" s="11"/>
      <c r="K53" s="2"/>
      <c r="L53" s="60"/>
    </row>
    <row r="54" spans="1:12">
      <c r="A54" s="12"/>
      <c r="B54" s="12"/>
      <c r="C54" s="12"/>
      <c r="D54" s="12"/>
      <c r="E54" s="14"/>
      <c r="F54" s="60"/>
      <c r="G54" s="1"/>
      <c r="I54" s="1"/>
      <c r="K54" s="2"/>
      <c r="L54" s="60"/>
    </row>
    <row r="55" spans="1:12">
      <c r="G55" s="1"/>
      <c r="I55" s="1"/>
      <c r="K55" s="2"/>
      <c r="L55" s="60"/>
    </row>
    <row r="56" spans="1:12">
      <c r="G56" s="1"/>
      <c r="H56" s="60"/>
      <c r="I56" s="1"/>
      <c r="K56" s="2"/>
      <c r="L56" s="60"/>
    </row>
    <row r="57" spans="1:12">
      <c r="G57" s="8"/>
      <c r="H57" s="62"/>
      <c r="I57" s="1"/>
      <c r="K57" s="2"/>
      <c r="L57" s="60"/>
    </row>
    <row r="58" spans="1:12">
      <c r="G58" s="8"/>
      <c r="H58" s="62"/>
      <c r="I58" s="1"/>
      <c r="K58" s="2"/>
      <c r="L58" s="60"/>
    </row>
    <row r="59" spans="1:12">
      <c r="G59" s="8"/>
      <c r="H59" s="62"/>
      <c r="I59" s="1"/>
      <c r="K59" s="2"/>
      <c r="L59" s="60"/>
    </row>
    <row r="60" spans="1:12">
      <c r="G60" s="8"/>
      <c r="H60" s="62"/>
      <c r="I60" s="1"/>
      <c r="K60" s="2"/>
      <c r="L60" s="60"/>
    </row>
    <row r="61" spans="1:12">
      <c r="G61" s="8"/>
      <c r="H61" s="62"/>
      <c r="I61" s="1"/>
      <c r="K61" s="2"/>
      <c r="L61" s="60"/>
    </row>
    <row r="62" spans="1:12">
      <c r="G62" s="8"/>
      <c r="H62" s="62"/>
      <c r="I62" s="1"/>
      <c r="K62" s="2"/>
      <c r="L62" s="60"/>
    </row>
    <row r="63" spans="1:12">
      <c r="G63" s="8"/>
      <c r="H63" s="62"/>
      <c r="I63" s="1"/>
      <c r="K63" s="2"/>
      <c r="L63" s="60"/>
    </row>
    <row r="64" spans="1:12">
      <c r="G64" s="1"/>
      <c r="I64" s="1"/>
      <c r="K64" s="2"/>
      <c r="L64" s="60"/>
    </row>
    <row r="65" spans="7:12">
      <c r="G65" s="1"/>
      <c r="I65" s="1"/>
      <c r="K65" s="2"/>
      <c r="L65" s="60"/>
    </row>
    <row r="66" spans="7:12">
      <c r="G66" s="8"/>
      <c r="H66" s="62"/>
      <c r="I66" s="1"/>
      <c r="K66" s="2"/>
      <c r="L66" s="60"/>
    </row>
    <row r="67" spans="7:12">
      <c r="G67" s="8"/>
      <c r="H67" s="62"/>
      <c r="I67" s="1"/>
      <c r="K67" s="2"/>
      <c r="L67" s="60"/>
    </row>
    <row r="68" spans="7:12">
      <c r="G68" s="8"/>
      <c r="H68" s="62"/>
      <c r="I68" s="1"/>
      <c r="K68" s="2"/>
      <c r="L68" s="60"/>
    </row>
    <row r="69" spans="7:12">
      <c r="G69" s="8"/>
      <c r="H69" s="62"/>
      <c r="I69" s="1"/>
      <c r="K69" s="2"/>
      <c r="L69" s="60"/>
    </row>
    <row r="81" spans="5:5">
      <c r="E81" s="11"/>
    </row>
  </sheetData>
  <autoFilter ref="A9:N45"/>
  <mergeCells count="11">
    <mergeCell ref="C12:C16"/>
    <mergeCell ref="A1:L5"/>
    <mergeCell ref="A6:A9"/>
    <mergeCell ref="G8:H8"/>
    <mergeCell ref="E6:F8"/>
    <mergeCell ref="I8:J8"/>
    <mergeCell ref="G6:J7"/>
    <mergeCell ref="K6:L8"/>
    <mergeCell ref="C6:C9"/>
    <mergeCell ref="D6:D9"/>
    <mergeCell ref="D12:D16"/>
  </mergeCells>
  <pageMargins left="0.7" right="0.7" top="0.75" bottom="0.75" header="0.3" footer="0.3"/>
  <pageSetup paperSize="9" scale="55" fitToHeight="0" orientation="landscape" r:id="rId1"/>
  <legacyDrawing r:id="rId2"/>
</worksheet>
</file>

<file path=xl/worksheets/sheet6.xml><?xml version="1.0" encoding="utf-8"?>
<worksheet xmlns="http://schemas.openxmlformats.org/spreadsheetml/2006/main" xmlns:r="http://schemas.openxmlformats.org/officeDocument/2006/relationships">
  <dimension ref="A2:AC167"/>
  <sheetViews>
    <sheetView workbookViewId="0">
      <selection activeCell="P13" sqref="P13"/>
    </sheetView>
  </sheetViews>
  <sheetFormatPr baseColWidth="10" defaultRowHeight="12.75"/>
  <cols>
    <col min="1" max="3" width="20" style="24" customWidth="1"/>
    <col min="4" max="4" width="16.85546875" style="24" customWidth="1"/>
    <col min="5" max="11" width="0" style="24" hidden="1" customWidth="1"/>
    <col min="12" max="14" width="11.42578125" style="24" hidden="1" customWidth="1"/>
    <col min="15" max="26" width="2.42578125" style="24" customWidth="1"/>
    <col min="27" max="28" width="11.28515625" style="24" customWidth="1"/>
    <col min="29" max="29" width="13.28515625" style="24" customWidth="1"/>
    <col min="30" max="16384" width="11.42578125" style="24"/>
  </cols>
  <sheetData>
    <row r="2" spans="1:29" ht="23.25">
      <c r="A2" s="168" t="s">
        <v>227</v>
      </c>
    </row>
    <row r="4" spans="1:29">
      <c r="O4" s="268" t="s">
        <v>228</v>
      </c>
      <c r="P4" s="268"/>
      <c r="Q4" s="268"/>
      <c r="R4" s="268"/>
      <c r="S4" s="268"/>
      <c r="T4" s="268"/>
      <c r="U4" s="268"/>
      <c r="V4" s="268"/>
      <c r="W4" s="268"/>
      <c r="X4" s="268"/>
      <c r="Y4" s="268"/>
      <c r="Z4" s="268"/>
    </row>
    <row r="5" spans="1:29">
      <c r="B5" s="169" t="s">
        <v>229</v>
      </c>
      <c r="C5" s="170" t="s">
        <v>230</v>
      </c>
      <c r="D5" s="169" t="s">
        <v>231</v>
      </c>
      <c r="E5" s="171"/>
      <c r="F5" s="171"/>
      <c r="G5" s="171"/>
      <c r="H5" s="171"/>
      <c r="I5" s="171"/>
      <c r="J5" s="171"/>
      <c r="K5" s="171"/>
      <c r="L5" s="171"/>
      <c r="M5" s="171"/>
      <c r="N5" s="171"/>
      <c r="O5" s="172" t="s">
        <v>232</v>
      </c>
      <c r="P5" s="173" t="s">
        <v>233</v>
      </c>
      <c r="Q5" s="173" t="s">
        <v>234</v>
      </c>
      <c r="R5" s="174" t="s">
        <v>235</v>
      </c>
      <c r="S5" s="174" t="s">
        <v>236</v>
      </c>
      <c r="T5" s="174" t="s">
        <v>237</v>
      </c>
      <c r="U5" s="174" t="s">
        <v>238</v>
      </c>
      <c r="V5" s="174" t="s">
        <v>237</v>
      </c>
      <c r="W5" s="174" t="s">
        <v>239</v>
      </c>
      <c r="X5" s="174" t="s">
        <v>239</v>
      </c>
      <c r="Y5" s="174" t="s">
        <v>238</v>
      </c>
      <c r="Z5" s="175" t="s">
        <v>240</v>
      </c>
      <c r="AA5" s="169" t="s">
        <v>241</v>
      </c>
      <c r="AB5" s="170" t="s">
        <v>242</v>
      </c>
      <c r="AC5" s="169" t="s">
        <v>243</v>
      </c>
    </row>
    <row r="6" spans="1:29" ht="25.5">
      <c r="A6" s="269" t="s">
        <v>244</v>
      </c>
      <c r="B6" s="176" t="s">
        <v>245</v>
      </c>
      <c r="C6" s="176" t="s">
        <v>246</v>
      </c>
      <c r="D6" s="176" t="s">
        <v>247</v>
      </c>
      <c r="E6" s="177"/>
      <c r="F6" s="177"/>
      <c r="G6" s="177"/>
      <c r="H6" s="177"/>
      <c r="I6" s="177"/>
      <c r="J6" s="177"/>
      <c r="K6" s="177"/>
      <c r="L6" s="177"/>
      <c r="M6" s="177"/>
      <c r="N6" s="177"/>
      <c r="O6" s="176"/>
      <c r="P6" s="178"/>
      <c r="Q6" s="176"/>
      <c r="R6" s="178"/>
      <c r="S6" s="176"/>
      <c r="T6" s="178"/>
      <c r="U6" s="176"/>
      <c r="V6" s="178"/>
      <c r="W6" s="176"/>
      <c r="X6" s="178"/>
      <c r="Y6" s="176"/>
      <c r="Z6" s="178"/>
      <c r="AA6" s="179">
        <v>1080000</v>
      </c>
      <c r="AB6" s="180">
        <v>0.19</v>
      </c>
      <c r="AC6" s="179">
        <f>(AA6*1.19)</f>
        <v>1285200</v>
      </c>
    </row>
    <row r="7" spans="1:29" ht="38.25">
      <c r="A7" s="270"/>
      <c r="B7" s="176" t="s">
        <v>248</v>
      </c>
      <c r="C7" s="176" t="s">
        <v>249</v>
      </c>
      <c r="D7" s="176" t="s">
        <v>250</v>
      </c>
      <c r="E7" s="177"/>
      <c r="F7" s="177"/>
      <c r="G7" s="177"/>
      <c r="H7" s="177"/>
      <c r="I7" s="177"/>
      <c r="J7" s="177"/>
      <c r="K7" s="177"/>
      <c r="L7" s="177"/>
      <c r="M7" s="177"/>
      <c r="N7" s="177"/>
      <c r="O7" s="176"/>
      <c r="P7" s="176"/>
      <c r="Q7" s="181"/>
      <c r="R7" s="181"/>
      <c r="S7" s="181"/>
      <c r="T7" s="176"/>
      <c r="U7" s="176"/>
      <c r="V7" s="176"/>
      <c r="W7" s="176"/>
      <c r="X7" s="176"/>
      <c r="Y7" s="176"/>
      <c r="Z7" s="176"/>
      <c r="AA7" s="179">
        <v>1078500</v>
      </c>
      <c r="AB7" s="180">
        <v>0.19</v>
      </c>
      <c r="AC7" s="179">
        <f>(AA7*1.19)</f>
        <v>1283415</v>
      </c>
    </row>
    <row r="8" spans="1:29" ht="51">
      <c r="A8" s="270"/>
      <c r="B8" s="176" t="s">
        <v>251</v>
      </c>
      <c r="C8" s="176" t="s">
        <v>252</v>
      </c>
      <c r="D8" s="176" t="s">
        <v>253</v>
      </c>
      <c r="E8" s="177"/>
      <c r="F8" s="177"/>
      <c r="G8" s="177"/>
      <c r="H8" s="177"/>
      <c r="I8" s="177"/>
      <c r="J8" s="177"/>
      <c r="K8" s="177"/>
      <c r="L8" s="177"/>
      <c r="M8" s="177"/>
      <c r="N8" s="177"/>
      <c r="O8" s="176"/>
      <c r="P8" s="176"/>
      <c r="Q8" s="178"/>
      <c r="R8" s="176"/>
      <c r="S8" s="176"/>
      <c r="T8" s="176"/>
      <c r="U8" s="178"/>
      <c r="V8" s="176"/>
      <c r="W8" s="176"/>
      <c r="X8" s="176"/>
      <c r="Y8" s="176"/>
      <c r="Z8" s="176"/>
      <c r="AA8" s="179"/>
      <c r="AB8" s="182"/>
      <c r="AC8" s="179">
        <f t="shared" ref="AC8:AC11" si="0">(AA8*1.19)</f>
        <v>0</v>
      </c>
    </row>
    <row r="9" spans="1:29" ht="38.25">
      <c r="A9" s="271"/>
      <c r="B9" s="183" t="s">
        <v>254</v>
      </c>
      <c r="C9" s="183" t="s">
        <v>255</v>
      </c>
      <c r="D9" s="183" t="s">
        <v>256</v>
      </c>
      <c r="E9" s="177"/>
      <c r="F9" s="177"/>
      <c r="G9" s="177"/>
      <c r="H9" s="177"/>
      <c r="I9" s="177"/>
      <c r="J9" s="177"/>
      <c r="K9" s="177"/>
      <c r="L9" s="177"/>
      <c r="M9" s="177"/>
      <c r="N9" s="177"/>
      <c r="O9" s="183"/>
      <c r="P9" s="184"/>
      <c r="Q9" s="183"/>
      <c r="R9" s="183"/>
      <c r="S9" s="183"/>
      <c r="T9" s="183"/>
      <c r="U9" s="183"/>
      <c r="V9" s="183"/>
      <c r="W9" s="183"/>
      <c r="X9" s="183"/>
      <c r="Y9" s="183"/>
      <c r="Z9" s="183"/>
      <c r="AA9" s="185"/>
      <c r="AB9" s="186"/>
      <c r="AC9" s="185">
        <f t="shared" si="0"/>
        <v>0</v>
      </c>
    </row>
    <row r="10" spans="1:29" ht="25.5">
      <c r="A10" s="272" t="s">
        <v>257</v>
      </c>
      <c r="B10" s="176" t="s">
        <v>258</v>
      </c>
      <c r="C10" s="176" t="s">
        <v>259</v>
      </c>
      <c r="D10" s="176" t="s">
        <v>260</v>
      </c>
      <c r="E10" s="176"/>
      <c r="F10" s="176"/>
      <c r="G10" s="176"/>
      <c r="H10" s="176"/>
      <c r="I10" s="176"/>
      <c r="J10" s="176"/>
      <c r="K10" s="176"/>
      <c r="L10" s="176"/>
      <c r="M10" s="176"/>
      <c r="N10" s="176"/>
      <c r="O10" s="176"/>
      <c r="P10" s="176"/>
      <c r="Q10" s="178"/>
      <c r="R10" s="178"/>
      <c r="S10" s="178"/>
      <c r="T10" s="178"/>
      <c r="U10" s="178"/>
      <c r="V10" s="178"/>
      <c r="W10" s="176"/>
      <c r="X10" s="176"/>
      <c r="Y10" s="176"/>
      <c r="Z10" s="176"/>
      <c r="AA10" s="179">
        <v>1240000</v>
      </c>
      <c r="AB10" s="180">
        <v>0.19</v>
      </c>
      <c r="AC10" s="179">
        <f t="shared" si="0"/>
        <v>1475600</v>
      </c>
    </row>
    <row r="11" spans="1:29" ht="38.25">
      <c r="A11" s="273"/>
      <c r="B11" s="176" t="s">
        <v>261</v>
      </c>
      <c r="C11" s="176" t="s">
        <v>262</v>
      </c>
      <c r="D11" s="176" t="s">
        <v>263</v>
      </c>
      <c r="E11" s="176"/>
      <c r="F11" s="176"/>
      <c r="G11" s="176"/>
      <c r="H11" s="176"/>
      <c r="I11" s="176"/>
      <c r="J11" s="176"/>
      <c r="K11" s="176"/>
      <c r="L11" s="176"/>
      <c r="M11" s="176"/>
      <c r="N11" s="176"/>
      <c r="O11" s="176"/>
      <c r="P11" s="176"/>
      <c r="Q11" s="181"/>
      <c r="R11" s="181"/>
      <c r="S11" s="181"/>
      <c r="T11" s="181"/>
      <c r="U11" s="181"/>
      <c r="V11" s="181"/>
      <c r="W11" s="176"/>
      <c r="X11" s="176"/>
      <c r="Y11" s="176"/>
      <c r="Z11" s="176"/>
      <c r="AA11" s="179">
        <v>504000</v>
      </c>
      <c r="AB11" s="180">
        <v>0.19</v>
      </c>
      <c r="AC11" s="179">
        <f t="shared" si="0"/>
        <v>599760</v>
      </c>
    </row>
    <row r="12" spans="1:29" ht="51">
      <c r="A12" s="266" t="s">
        <v>264</v>
      </c>
      <c r="B12" s="176" t="s">
        <v>265</v>
      </c>
      <c r="C12" s="176" t="s">
        <v>266</v>
      </c>
      <c r="D12" s="176" t="s">
        <v>267</v>
      </c>
      <c r="E12" s="176"/>
      <c r="F12" s="176"/>
      <c r="G12" s="176"/>
      <c r="H12" s="176"/>
      <c r="I12" s="176"/>
      <c r="J12" s="176"/>
      <c r="K12" s="176"/>
      <c r="L12" s="176"/>
      <c r="M12" s="176"/>
      <c r="N12" s="176"/>
      <c r="O12" s="176"/>
      <c r="P12" s="176"/>
      <c r="Q12" s="176"/>
      <c r="R12" s="178"/>
      <c r="S12" s="178"/>
      <c r="T12" s="178"/>
      <c r="U12" s="178"/>
      <c r="V12" s="178"/>
      <c r="W12" s="178"/>
      <c r="X12" s="178"/>
      <c r="Y12" s="178"/>
      <c r="Z12" s="178"/>
      <c r="AA12" s="179">
        <v>300000</v>
      </c>
      <c r="AB12" s="180">
        <v>0.1</v>
      </c>
      <c r="AC12" s="179">
        <v>333333</v>
      </c>
    </row>
    <row r="13" spans="1:29" ht="25.5">
      <c r="A13" s="266"/>
      <c r="B13" s="176" t="s">
        <v>268</v>
      </c>
      <c r="C13" s="176" t="s">
        <v>269</v>
      </c>
      <c r="D13" s="176" t="s">
        <v>270</v>
      </c>
      <c r="E13" s="176"/>
      <c r="F13" s="176"/>
      <c r="G13" s="176"/>
      <c r="H13" s="176"/>
      <c r="I13" s="176"/>
      <c r="J13" s="176"/>
      <c r="K13" s="176"/>
      <c r="L13" s="176"/>
      <c r="M13" s="176"/>
      <c r="N13" s="176"/>
      <c r="O13" s="176"/>
      <c r="P13" s="176"/>
      <c r="Q13" s="176"/>
      <c r="R13" s="181"/>
      <c r="S13" s="181"/>
      <c r="T13" s="181"/>
      <c r="U13" s="181"/>
      <c r="V13" s="181"/>
      <c r="W13" s="181"/>
      <c r="X13" s="181"/>
      <c r="Y13" s="181"/>
      <c r="Z13" s="181"/>
      <c r="AA13" s="179">
        <v>1000000</v>
      </c>
      <c r="AB13" s="180">
        <v>0.19</v>
      </c>
      <c r="AC13" s="179">
        <v>1190000</v>
      </c>
    </row>
    <row r="14" spans="1:29" ht="45.75" customHeight="1">
      <c r="A14" s="187" t="s">
        <v>271</v>
      </c>
      <c r="B14" s="176" t="s">
        <v>272</v>
      </c>
      <c r="C14" s="176" t="s">
        <v>273</v>
      </c>
      <c r="D14" s="176" t="s">
        <v>260</v>
      </c>
      <c r="E14" s="176"/>
      <c r="F14" s="176"/>
      <c r="G14" s="176"/>
      <c r="H14" s="176"/>
      <c r="I14" s="176"/>
      <c r="J14" s="176"/>
      <c r="K14" s="176"/>
      <c r="L14" s="176"/>
      <c r="M14" s="176"/>
      <c r="N14" s="176"/>
      <c r="O14" s="176"/>
      <c r="P14" s="176"/>
      <c r="Q14" s="178"/>
      <c r="R14" s="178"/>
      <c r="S14" s="178"/>
      <c r="T14" s="178"/>
      <c r="U14" s="178"/>
      <c r="V14" s="178"/>
      <c r="W14" s="178"/>
      <c r="X14" s="178"/>
      <c r="Y14" s="178"/>
      <c r="Z14" s="178"/>
      <c r="AA14" s="179">
        <v>1000000</v>
      </c>
      <c r="AB14" s="180">
        <v>0.19</v>
      </c>
      <c r="AC14" s="179">
        <f>(AA14*1.19)</f>
        <v>1190000</v>
      </c>
    </row>
    <row r="15" spans="1:29" ht="25.5">
      <c r="A15" s="266" t="s">
        <v>274</v>
      </c>
      <c r="B15" s="176" t="s">
        <v>275</v>
      </c>
      <c r="C15" s="176" t="s">
        <v>276</v>
      </c>
      <c r="D15" s="176" t="s">
        <v>277</v>
      </c>
      <c r="E15" s="176"/>
      <c r="F15" s="176"/>
      <c r="G15" s="176"/>
      <c r="H15" s="176"/>
      <c r="I15" s="176"/>
      <c r="J15" s="176"/>
      <c r="K15" s="176"/>
      <c r="L15" s="176"/>
      <c r="M15" s="176"/>
      <c r="N15" s="176"/>
      <c r="O15" s="176"/>
      <c r="P15" s="176"/>
      <c r="Q15" s="181"/>
      <c r="R15" s="181"/>
      <c r="S15" s="181"/>
      <c r="T15" s="181"/>
      <c r="U15" s="181"/>
      <c r="V15" s="181"/>
      <c r="W15" s="176"/>
      <c r="X15" s="176"/>
      <c r="Y15" s="176"/>
      <c r="Z15" s="176"/>
      <c r="AA15" s="179">
        <v>500000</v>
      </c>
      <c r="AB15" s="180">
        <v>0.19</v>
      </c>
      <c r="AC15" s="179">
        <f>(AA15*1.19)</f>
        <v>595000</v>
      </c>
    </row>
    <row r="16" spans="1:29" ht="25.5">
      <c r="A16" s="266"/>
      <c r="B16" s="176" t="s">
        <v>278</v>
      </c>
      <c r="C16" s="176" t="s">
        <v>276</v>
      </c>
      <c r="D16" s="176" t="s">
        <v>277</v>
      </c>
      <c r="E16" s="176"/>
      <c r="F16" s="176"/>
      <c r="G16" s="176"/>
      <c r="H16" s="176"/>
      <c r="I16" s="176"/>
      <c r="J16" s="176"/>
      <c r="K16" s="176"/>
      <c r="L16" s="176"/>
      <c r="M16" s="176"/>
      <c r="N16" s="176"/>
      <c r="O16" s="176"/>
      <c r="P16" s="176"/>
      <c r="Q16" s="178"/>
      <c r="R16" s="178"/>
      <c r="S16" s="178"/>
      <c r="T16" s="178"/>
      <c r="U16" s="178"/>
      <c r="V16" s="178"/>
      <c r="W16" s="176"/>
      <c r="X16" s="176"/>
      <c r="Y16" s="176"/>
      <c r="Z16" s="176"/>
      <c r="AA16" s="179">
        <v>360000</v>
      </c>
      <c r="AB16" s="180">
        <v>0.19</v>
      </c>
      <c r="AC16" s="179">
        <f>(AA16*1.19)</f>
        <v>428400</v>
      </c>
    </row>
    <row r="17" spans="1:29" ht="38.25">
      <c r="A17" s="274" t="s">
        <v>279</v>
      </c>
      <c r="B17" s="176" t="s">
        <v>280</v>
      </c>
      <c r="C17" s="176" t="s">
        <v>281</v>
      </c>
      <c r="D17" s="176" t="s">
        <v>282</v>
      </c>
      <c r="E17" s="176"/>
      <c r="F17" s="176"/>
      <c r="G17" s="176"/>
      <c r="H17" s="176"/>
      <c r="I17" s="176"/>
      <c r="J17" s="176"/>
      <c r="K17" s="176"/>
      <c r="L17" s="176"/>
      <c r="M17" s="176"/>
      <c r="N17" s="176"/>
      <c r="O17" s="176"/>
      <c r="P17" s="181"/>
      <c r="Q17" s="181"/>
      <c r="R17" s="181"/>
      <c r="S17" s="181"/>
      <c r="T17" s="181"/>
      <c r="U17" s="181"/>
      <c r="V17" s="181"/>
      <c r="W17" s="181"/>
      <c r="X17" s="181"/>
      <c r="Y17" s="181"/>
      <c r="Z17" s="181"/>
      <c r="AA17" s="179">
        <v>50615</v>
      </c>
      <c r="AB17" s="180">
        <v>0.19</v>
      </c>
      <c r="AC17" s="179">
        <f>(AA17*1.19)</f>
        <v>60231.85</v>
      </c>
    </row>
    <row r="18" spans="1:29" ht="25.5">
      <c r="A18" s="274"/>
      <c r="B18" s="176" t="s">
        <v>283</v>
      </c>
      <c r="C18" s="176" t="s">
        <v>284</v>
      </c>
      <c r="D18" s="176" t="s">
        <v>285</v>
      </c>
      <c r="E18" s="176"/>
      <c r="F18" s="176"/>
      <c r="G18" s="176"/>
      <c r="H18" s="176"/>
      <c r="I18" s="176"/>
      <c r="J18" s="176"/>
      <c r="K18" s="176"/>
      <c r="L18" s="176"/>
      <c r="M18" s="176"/>
      <c r="N18" s="176"/>
      <c r="O18" s="176"/>
      <c r="P18" s="178"/>
      <c r="Q18" s="178"/>
      <c r="R18" s="178"/>
      <c r="S18" s="178"/>
      <c r="T18" s="178"/>
      <c r="U18" s="178"/>
      <c r="V18" s="178"/>
      <c r="W18" s="178"/>
      <c r="X18" s="178"/>
      <c r="Y18" s="178"/>
      <c r="Z18" s="178"/>
      <c r="AA18" s="179">
        <v>974000</v>
      </c>
      <c r="AB18" s="180">
        <v>0.19</v>
      </c>
      <c r="AC18" s="179">
        <f>(AA18*1.19)</f>
        <v>1159060</v>
      </c>
    </row>
    <row r="19" spans="1:29" ht="38.25">
      <c r="A19" s="266" t="s">
        <v>286</v>
      </c>
      <c r="B19" s="188" t="s">
        <v>287</v>
      </c>
      <c r="C19" s="188" t="s">
        <v>288</v>
      </c>
      <c r="D19" s="188" t="s">
        <v>250</v>
      </c>
      <c r="E19" s="188"/>
      <c r="F19" s="188"/>
      <c r="G19" s="188"/>
      <c r="H19" s="188"/>
      <c r="I19" s="188"/>
      <c r="J19" s="188"/>
      <c r="K19" s="188"/>
      <c r="L19" s="188"/>
      <c r="M19" s="188"/>
      <c r="N19" s="188"/>
      <c r="O19" s="188"/>
      <c r="P19" s="188"/>
      <c r="Q19" s="181"/>
      <c r="R19" s="181"/>
      <c r="S19" s="181"/>
      <c r="T19" s="188"/>
      <c r="U19" s="188"/>
      <c r="V19" s="188"/>
      <c r="W19" s="188"/>
      <c r="X19" s="188"/>
      <c r="Y19" s="188"/>
      <c r="Z19" s="188"/>
      <c r="AA19" s="189"/>
      <c r="AB19" s="180"/>
      <c r="AC19" s="179"/>
    </row>
    <row r="20" spans="1:29" ht="25.5">
      <c r="A20" s="266"/>
      <c r="B20" s="188" t="s">
        <v>289</v>
      </c>
      <c r="C20" s="188" t="s">
        <v>231</v>
      </c>
      <c r="D20" s="188" t="s">
        <v>260</v>
      </c>
      <c r="E20" s="188"/>
      <c r="F20" s="188"/>
      <c r="G20" s="188"/>
      <c r="H20" s="188"/>
      <c r="I20" s="188"/>
      <c r="J20" s="188"/>
      <c r="K20" s="188"/>
      <c r="L20" s="188"/>
      <c r="M20" s="188"/>
      <c r="N20" s="188"/>
      <c r="O20" s="188"/>
      <c r="P20" s="178"/>
      <c r="Q20" s="178"/>
      <c r="R20" s="178"/>
      <c r="S20" s="178"/>
      <c r="T20" s="178"/>
      <c r="U20" s="178"/>
      <c r="V20" s="178"/>
      <c r="W20" s="178"/>
      <c r="X20" s="178"/>
      <c r="Y20" s="178"/>
      <c r="Z20" s="178"/>
      <c r="AA20" s="189"/>
      <c r="AB20" s="180"/>
      <c r="AC20" s="179"/>
    </row>
    <row r="21" spans="1:29" ht="25.5">
      <c r="A21" s="266"/>
      <c r="B21" s="176" t="s">
        <v>290</v>
      </c>
      <c r="C21" s="188" t="s">
        <v>231</v>
      </c>
      <c r="D21" s="188" t="s">
        <v>260</v>
      </c>
      <c r="E21" s="176"/>
      <c r="F21" s="176"/>
      <c r="G21" s="176"/>
      <c r="H21" s="176"/>
      <c r="I21" s="176"/>
      <c r="J21" s="176"/>
      <c r="K21" s="176"/>
      <c r="L21" s="176"/>
      <c r="M21" s="176"/>
      <c r="N21" s="176"/>
      <c r="O21" s="176"/>
      <c r="P21" s="176"/>
      <c r="Q21" s="181"/>
      <c r="R21" s="181"/>
      <c r="S21" s="181"/>
      <c r="T21" s="181"/>
      <c r="U21" s="181"/>
      <c r="V21" s="181"/>
      <c r="W21" s="176"/>
      <c r="X21" s="176"/>
      <c r="Y21" s="176"/>
      <c r="Z21" s="176"/>
      <c r="AA21" s="179"/>
      <c r="AB21" s="182"/>
      <c r="AC21" s="179"/>
    </row>
    <row r="22" spans="1:29">
      <c r="A22" s="190"/>
      <c r="B22" s="191"/>
      <c r="C22" s="192"/>
      <c r="D22" s="192"/>
      <c r="E22" s="191"/>
      <c r="F22" s="191"/>
      <c r="G22" s="191"/>
      <c r="H22" s="191"/>
      <c r="I22" s="191"/>
      <c r="J22" s="191"/>
      <c r="K22" s="191"/>
      <c r="L22" s="191"/>
      <c r="M22" s="191"/>
      <c r="N22" s="191"/>
      <c r="O22" s="191"/>
      <c r="P22" s="191"/>
      <c r="Q22" s="191"/>
      <c r="R22" s="191"/>
      <c r="S22" s="191"/>
      <c r="T22" s="191"/>
      <c r="U22" s="191"/>
      <c r="V22" s="191"/>
      <c r="W22" s="191"/>
      <c r="X22" s="191"/>
      <c r="Y22" s="191"/>
      <c r="Z22" s="191"/>
      <c r="AA22" s="193"/>
      <c r="AB22" s="194"/>
      <c r="AC22" s="193"/>
    </row>
    <row r="23" spans="1:29" ht="15">
      <c r="A23" s="177"/>
      <c r="B23" s="177"/>
      <c r="C23" s="177"/>
      <c r="D23" s="177"/>
      <c r="E23" s="177"/>
      <c r="F23" s="177"/>
      <c r="G23" s="177"/>
      <c r="H23" s="177"/>
      <c r="I23" s="177"/>
      <c r="J23" s="177"/>
      <c r="K23" s="177"/>
      <c r="L23" s="177"/>
      <c r="M23" s="177"/>
      <c r="N23" s="177"/>
      <c r="O23" s="177"/>
      <c r="P23" s="177"/>
      <c r="Q23" s="177"/>
      <c r="R23" s="177"/>
      <c r="S23" s="177"/>
      <c r="T23" s="177"/>
      <c r="U23" s="267" t="s">
        <v>291</v>
      </c>
      <c r="V23" s="267"/>
      <c r="W23" s="267"/>
      <c r="X23" s="267"/>
      <c r="Y23" s="267"/>
      <c r="Z23" s="267"/>
      <c r="AA23" s="195">
        <f>SUM(AA6:AA21)</f>
        <v>8087115</v>
      </c>
      <c r="AB23" s="196" t="s">
        <v>292</v>
      </c>
      <c r="AC23" s="197">
        <f>SUM(AC6:AC21)</f>
        <v>9599999.8499999996</v>
      </c>
    </row>
    <row r="24" spans="1:29">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98"/>
      <c r="AB24" s="199"/>
      <c r="AC24" s="195">
        <v>9600000</v>
      </c>
    </row>
    <row r="25" spans="1:29">
      <c r="A25" s="177"/>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98"/>
      <c r="AB25" s="199"/>
      <c r="AC25" s="198"/>
    </row>
    <row r="26" spans="1:29">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98"/>
      <c r="AB26" s="199"/>
      <c r="AC26" s="198"/>
    </row>
    <row r="27" spans="1:29">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98"/>
      <c r="AB27" s="199"/>
      <c r="AC27" s="198"/>
    </row>
    <row r="28" spans="1:29">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98"/>
      <c r="AB28" s="199"/>
      <c r="AC28" s="198"/>
    </row>
    <row r="29" spans="1:29">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98"/>
      <c r="AB29" s="199"/>
      <c r="AC29" s="198"/>
    </row>
    <row r="30" spans="1:29">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98"/>
      <c r="AB30" s="199"/>
      <c r="AC30" s="198"/>
    </row>
    <row r="31" spans="1:29">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98"/>
      <c r="AB31" s="199"/>
      <c r="AC31" s="198"/>
    </row>
    <row r="32" spans="1:29">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98"/>
      <c r="AB32" s="199"/>
      <c r="AC32" s="198"/>
    </row>
    <row r="33" spans="1:29">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98"/>
      <c r="AB33" s="199"/>
      <c r="AC33" s="198"/>
    </row>
    <row r="34" spans="1:29">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98"/>
      <c r="AB34" s="199"/>
      <c r="AC34" s="198"/>
    </row>
    <row r="35" spans="1:29">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98"/>
      <c r="AB35" s="199"/>
      <c r="AC35" s="198"/>
    </row>
    <row r="36" spans="1:29">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98"/>
      <c r="AB36" s="198"/>
      <c r="AC36" s="198"/>
    </row>
    <row r="37" spans="1:29">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98"/>
      <c r="AB37" s="198"/>
      <c r="AC37" s="198"/>
    </row>
    <row r="38" spans="1:29">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row>
    <row r="39" spans="1:29">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row>
    <row r="40" spans="1:29">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row>
    <row r="41" spans="1:29">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row>
    <row r="42" spans="1:29">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row>
    <row r="43" spans="1:29">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row>
    <row r="44" spans="1:29">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row>
    <row r="45" spans="1:29">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row>
    <row r="46" spans="1:29">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row>
    <row r="47" spans="1:29">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row>
    <row r="48" spans="1:29">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row>
    <row r="49" spans="1:29">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row>
    <row r="50" spans="1:29">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row>
    <row r="51" spans="1:29">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row>
    <row r="52" spans="1:29">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row>
    <row r="53" spans="1:29">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row>
    <row r="54" spans="1:29">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row>
    <row r="55" spans="1:29">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row>
    <row r="56" spans="1:29">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row>
    <row r="57" spans="1:29">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row>
    <row r="58" spans="1:29">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row>
    <row r="59" spans="1:29">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row>
    <row r="60" spans="1:29">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row>
    <row r="61" spans="1:29">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row>
    <row r="62" spans="1:29">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row>
    <row r="63" spans="1:29">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row>
    <row r="64" spans="1:29">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row>
    <row r="65" spans="1:29">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row>
    <row r="66" spans="1:29">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row>
    <row r="67" spans="1:29">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row>
    <row r="68" spans="1:29">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row>
    <row r="69" spans="1:29">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row>
    <row r="70" spans="1:29">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row>
    <row r="71" spans="1:29">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row>
    <row r="72" spans="1:29">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row>
    <row r="73" spans="1:29">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row>
    <row r="74" spans="1:29">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row>
    <row r="75" spans="1:29">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row>
    <row r="76" spans="1:29">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row>
    <row r="77" spans="1:29">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row>
    <row r="78" spans="1:29">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row>
    <row r="79" spans="1:29">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row>
    <row r="80" spans="1:29">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row>
    <row r="81" spans="1:29">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row>
    <row r="82" spans="1:29">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row>
    <row r="83" spans="1:29">
      <c r="A83" s="177"/>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row>
    <row r="84" spans="1:29">
      <c r="A84" s="177"/>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row>
    <row r="85" spans="1:29">
      <c r="A85" s="177"/>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row>
    <row r="86" spans="1:29">
      <c r="A86" s="177"/>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row>
    <row r="87" spans="1:29">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row>
    <row r="88" spans="1:29">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row>
    <row r="89" spans="1:29">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row>
    <row r="90" spans="1:29">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row>
    <row r="91" spans="1:29">
      <c r="A91" s="177"/>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row>
    <row r="92" spans="1:29">
      <c r="A92" s="177"/>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row>
    <row r="93" spans="1:29">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row>
    <row r="94" spans="1:29">
      <c r="A94" s="177"/>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row>
    <row r="95" spans="1:29">
      <c r="A95" s="177"/>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row>
    <row r="96" spans="1:29">
      <c r="A96" s="177"/>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row>
    <row r="97" spans="1:29">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row>
    <row r="98" spans="1:29">
      <c r="A98" s="177"/>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row>
    <row r="99" spans="1:29">
      <c r="A99" s="177"/>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row>
    <row r="100" spans="1:29">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row>
    <row r="101" spans="1:29">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row>
    <row r="102" spans="1:29">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row>
    <row r="103" spans="1:29">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row>
    <row r="104" spans="1:29">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row>
    <row r="105" spans="1:29">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row>
    <row r="106" spans="1:29">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row>
    <row r="107" spans="1:29">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row>
    <row r="108" spans="1:29">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row>
    <row r="109" spans="1:29">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7"/>
      <c r="AB109" s="177"/>
      <c r="AC109" s="177"/>
    </row>
    <row r="110" spans="1:29">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c r="AA110" s="177"/>
      <c r="AB110" s="177"/>
      <c r="AC110" s="177"/>
    </row>
    <row r="111" spans="1:29">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row>
    <row r="112" spans="1:29">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row>
    <row r="113" spans="1:29">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row>
    <row r="114" spans="1:29">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row>
    <row r="115" spans="1:29">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row>
    <row r="116" spans="1:29">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row>
    <row r="117" spans="1:29">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row>
    <row r="118" spans="1:29">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row>
    <row r="119" spans="1:29">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row>
    <row r="120" spans="1:29">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row>
    <row r="121" spans="1:29">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row>
    <row r="122" spans="1:29">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row>
    <row r="123" spans="1:29">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row>
    <row r="124" spans="1:29">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row>
    <row r="125" spans="1:29">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row>
    <row r="126" spans="1:29">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c r="AA126" s="177"/>
      <c r="AB126" s="177"/>
      <c r="AC126" s="177"/>
    </row>
    <row r="127" spans="1:29">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c r="AA127" s="177"/>
      <c r="AB127" s="177"/>
      <c r="AC127" s="177"/>
    </row>
    <row r="128" spans="1:29">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c r="AA128" s="177"/>
      <c r="AB128" s="177"/>
      <c r="AC128" s="177"/>
    </row>
    <row r="129" spans="1:29">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c r="AA129" s="177"/>
      <c r="AB129" s="177"/>
      <c r="AC129" s="177"/>
    </row>
    <row r="130" spans="1:29">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row>
    <row r="131" spans="1:29">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c r="AA131" s="177"/>
      <c r="AB131" s="177"/>
      <c r="AC131" s="177"/>
    </row>
    <row r="132" spans="1:29">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row>
    <row r="133" spans="1:29">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row>
    <row r="134" spans="1:29">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row>
    <row r="135" spans="1:29">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c r="AA135" s="177"/>
      <c r="AB135" s="177"/>
      <c r="AC135" s="177"/>
    </row>
    <row r="136" spans="1:29">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c r="AA136" s="177"/>
      <c r="AB136" s="177"/>
      <c r="AC136" s="177"/>
    </row>
    <row r="137" spans="1:29">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c r="AA137" s="177"/>
      <c r="AB137" s="177"/>
      <c r="AC137" s="177"/>
    </row>
    <row r="138" spans="1:29">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c r="AA138" s="177"/>
      <c r="AB138" s="177"/>
      <c r="AC138" s="177"/>
    </row>
    <row r="139" spans="1:29">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row>
    <row r="140" spans="1:29">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row>
    <row r="141" spans="1:29">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row>
    <row r="142" spans="1:29">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row>
    <row r="143" spans="1:29">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7"/>
      <c r="AB143" s="177"/>
      <c r="AC143" s="177"/>
    </row>
    <row r="144" spans="1:29">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77"/>
    </row>
    <row r="145" spans="1:29">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row>
    <row r="146" spans="1:29">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7"/>
    </row>
    <row r="147" spans="1:29">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row>
    <row r="148" spans="1:29">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row>
    <row r="149" spans="1:29">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row>
    <row r="150" spans="1:29">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row>
    <row r="151" spans="1:29">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c r="Z151" s="177"/>
      <c r="AA151" s="177"/>
      <c r="AB151" s="177"/>
      <c r="AC151" s="177"/>
    </row>
    <row r="152" spans="1:29">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row>
    <row r="153" spans="1:29">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c r="AA153" s="177"/>
      <c r="AB153" s="177"/>
      <c r="AC153" s="177"/>
    </row>
    <row r="154" spans="1:29">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c r="Z154" s="177"/>
      <c r="AA154" s="177"/>
      <c r="AB154" s="177"/>
      <c r="AC154" s="177"/>
    </row>
    <row r="155" spans="1:29">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c r="AA155" s="177"/>
      <c r="AB155" s="177"/>
      <c r="AC155" s="177"/>
    </row>
    <row r="156" spans="1:29">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c r="AA156" s="177"/>
      <c r="AB156" s="177"/>
      <c r="AC156" s="177"/>
    </row>
    <row r="157" spans="1:29">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row>
    <row r="158" spans="1:29">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c r="AA158" s="177"/>
      <c r="AB158" s="177"/>
      <c r="AC158" s="177"/>
    </row>
    <row r="159" spans="1:29">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c r="AA159" s="177"/>
      <c r="AB159" s="177"/>
      <c r="AC159" s="177"/>
    </row>
    <row r="160" spans="1:29">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c r="AA160" s="177"/>
      <c r="AB160" s="177"/>
      <c r="AC160" s="177"/>
    </row>
    <row r="161" spans="1:29">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c r="AA161" s="177"/>
      <c r="AB161" s="177"/>
      <c r="AC161" s="177"/>
    </row>
    <row r="162" spans="1:29">
      <c r="A162" s="200"/>
      <c r="B162" s="200"/>
      <c r="C162" s="200"/>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row>
    <row r="163" spans="1:29">
      <c r="A163" s="200"/>
      <c r="B163" s="200"/>
      <c r="C163" s="200"/>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row>
    <row r="164" spans="1:29">
      <c r="A164" s="200"/>
      <c r="B164" s="200"/>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row>
    <row r="165" spans="1:29">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row>
    <row r="166" spans="1:29">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row>
    <row r="167" spans="1:29">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row>
  </sheetData>
  <mergeCells count="8">
    <mergeCell ref="A19:A21"/>
    <mergeCell ref="U23:Z23"/>
    <mergeCell ref="O4:Z4"/>
    <mergeCell ref="A6:A9"/>
    <mergeCell ref="A10:A11"/>
    <mergeCell ref="A12:A13"/>
    <mergeCell ref="A15:A16"/>
    <mergeCell ref="A17:A18"/>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74"/>
  <sheetViews>
    <sheetView topLeftCell="A25" workbookViewId="0">
      <selection activeCell="Q14" sqref="Q14"/>
    </sheetView>
  </sheetViews>
  <sheetFormatPr baseColWidth="10" defaultRowHeight="12.75"/>
  <cols>
    <col min="1" max="1" width="21.28515625" bestFit="1" customWidth="1"/>
    <col min="2" max="3" width="11.7109375" customWidth="1"/>
    <col min="4" max="5" width="11.85546875" customWidth="1"/>
    <col min="6" max="6" width="12" customWidth="1"/>
    <col min="7" max="7" width="11.7109375" customWidth="1"/>
    <col min="8" max="8" width="11.5703125" customWidth="1"/>
    <col min="9" max="9" width="12" customWidth="1"/>
    <col min="10" max="10" width="11.7109375" customWidth="1"/>
    <col min="11" max="11" width="12.28515625" customWidth="1"/>
    <col min="12" max="12" width="12.140625" customWidth="1"/>
    <col min="13" max="13" width="12.5703125" customWidth="1"/>
    <col min="14" max="14" width="16" style="24" customWidth="1"/>
    <col min="15" max="16" width="14.42578125" bestFit="1" customWidth="1"/>
  </cols>
  <sheetData>
    <row r="1" spans="1:16" ht="15.75" thickBot="1">
      <c r="A1" s="277" t="s">
        <v>221</v>
      </c>
      <c r="B1" s="280"/>
      <c r="C1" s="280"/>
      <c r="D1" s="280"/>
      <c r="E1" s="280"/>
      <c r="F1" s="280"/>
      <c r="G1" s="280"/>
      <c r="H1" s="280"/>
      <c r="I1" s="280"/>
      <c r="J1" s="280"/>
      <c r="K1" s="280"/>
      <c r="L1" s="280"/>
      <c r="M1" s="280"/>
      <c r="N1" s="278"/>
      <c r="O1" s="277" t="s">
        <v>226</v>
      </c>
      <c r="P1" s="278"/>
    </row>
    <row r="2" spans="1:16" ht="30">
      <c r="A2" s="132"/>
      <c r="B2" s="138">
        <v>1</v>
      </c>
      <c r="C2" s="138">
        <v>2</v>
      </c>
      <c r="D2" s="138">
        <v>3</v>
      </c>
      <c r="E2" s="138">
        <v>4</v>
      </c>
      <c r="F2" s="138">
        <v>5</v>
      </c>
      <c r="G2" s="138">
        <v>6</v>
      </c>
      <c r="H2" s="138">
        <v>7</v>
      </c>
      <c r="I2" s="138">
        <v>8</v>
      </c>
      <c r="J2" s="138">
        <v>9</v>
      </c>
      <c r="K2" s="138">
        <v>10</v>
      </c>
      <c r="L2" s="138">
        <v>11</v>
      </c>
      <c r="M2" s="139">
        <v>12</v>
      </c>
      <c r="N2" s="159" t="s">
        <v>222</v>
      </c>
      <c r="O2" s="138" t="s">
        <v>220</v>
      </c>
      <c r="P2" s="140" t="s">
        <v>219</v>
      </c>
    </row>
    <row r="3" spans="1:16">
      <c r="A3" s="133" t="s">
        <v>48</v>
      </c>
      <c r="B3" s="141">
        <v>2800000</v>
      </c>
      <c r="C3" s="141">
        <v>2800000</v>
      </c>
      <c r="D3" s="141">
        <v>2800000</v>
      </c>
      <c r="E3" s="141">
        <v>2800000</v>
      </c>
      <c r="F3" s="141">
        <v>2800000</v>
      </c>
      <c r="G3" s="141">
        <v>2800000</v>
      </c>
      <c r="H3" s="141">
        <v>2800000</v>
      </c>
      <c r="I3" s="141">
        <v>2800000</v>
      </c>
      <c r="J3" s="141">
        <v>2800000</v>
      </c>
      <c r="K3" s="141">
        <v>2800000</v>
      </c>
      <c r="L3" s="141">
        <v>2800000</v>
      </c>
      <c r="M3" s="141">
        <v>2800000</v>
      </c>
      <c r="N3" s="141">
        <f>SUM(B3:M3)</f>
        <v>33600000</v>
      </c>
      <c r="O3" s="141">
        <v>2100000</v>
      </c>
      <c r="P3" s="142">
        <v>2800000</v>
      </c>
    </row>
    <row r="4" spans="1:16">
      <c r="A4" s="133" t="s">
        <v>217</v>
      </c>
      <c r="B4" s="141">
        <v>2000000</v>
      </c>
      <c r="C4" s="141">
        <v>2000000</v>
      </c>
      <c r="D4" s="141">
        <v>2000000</v>
      </c>
      <c r="E4" s="141">
        <v>2000000</v>
      </c>
      <c r="F4" s="141">
        <v>2000000</v>
      </c>
      <c r="G4" s="141">
        <v>2000000</v>
      </c>
      <c r="H4" s="141">
        <v>2000000</v>
      </c>
      <c r="I4" s="141">
        <v>2000000</v>
      </c>
      <c r="J4" s="141">
        <v>2000000</v>
      </c>
      <c r="K4" s="141">
        <v>2000000</v>
      </c>
      <c r="L4" s="141">
        <v>2000000</v>
      </c>
      <c r="M4" s="141">
        <v>2000000</v>
      </c>
      <c r="N4" s="141">
        <f t="shared" ref="N4:N7" si="0">SUM(B4:M4)</f>
        <v>24000000</v>
      </c>
      <c r="O4" s="141">
        <v>1500000</v>
      </c>
      <c r="P4" s="142">
        <v>2000000</v>
      </c>
    </row>
    <row r="5" spans="1:16">
      <c r="A5" s="133" t="s">
        <v>216</v>
      </c>
      <c r="B5" s="141">
        <v>1500000</v>
      </c>
      <c r="C5" s="141">
        <v>1500000</v>
      </c>
      <c r="D5" s="141">
        <v>1500000</v>
      </c>
      <c r="E5" s="141">
        <v>1500000</v>
      </c>
      <c r="F5" s="141">
        <v>1500000</v>
      </c>
      <c r="G5" s="141">
        <v>1500000</v>
      </c>
      <c r="H5" s="141">
        <v>1500000</v>
      </c>
      <c r="I5" s="141">
        <v>1500000</v>
      </c>
      <c r="J5" s="141">
        <v>1500000</v>
      </c>
      <c r="K5" s="141">
        <v>1500000</v>
      </c>
      <c r="L5" s="141">
        <v>1500000</v>
      </c>
      <c r="M5" s="141">
        <v>1500000</v>
      </c>
      <c r="N5" s="141">
        <f t="shared" si="0"/>
        <v>18000000</v>
      </c>
      <c r="O5" s="141">
        <v>1125000</v>
      </c>
      <c r="P5" s="142">
        <v>1500000</v>
      </c>
    </row>
    <row r="6" spans="1:16">
      <c r="A6" s="133" t="s">
        <v>215</v>
      </c>
      <c r="B6" s="141">
        <v>700000</v>
      </c>
      <c r="C6" s="141">
        <v>700000</v>
      </c>
      <c r="D6" s="141">
        <v>700000</v>
      </c>
      <c r="E6" s="141">
        <v>700000</v>
      </c>
      <c r="F6" s="141">
        <v>700000</v>
      </c>
      <c r="G6" s="141">
        <v>700000</v>
      </c>
      <c r="H6" s="141">
        <v>700000</v>
      </c>
      <c r="I6" s="141">
        <v>700000</v>
      </c>
      <c r="J6" s="141">
        <v>700000</v>
      </c>
      <c r="K6" s="141">
        <v>700000</v>
      </c>
      <c r="L6" s="141">
        <v>700000</v>
      </c>
      <c r="M6" s="141">
        <v>700000</v>
      </c>
      <c r="N6" s="141">
        <f t="shared" si="0"/>
        <v>8400000</v>
      </c>
      <c r="O6" s="141">
        <v>525000</v>
      </c>
      <c r="P6" s="142">
        <v>700000</v>
      </c>
    </row>
    <row r="7" spans="1:16" ht="13.5" thickBot="1">
      <c r="A7" s="134" t="s">
        <v>51</v>
      </c>
      <c r="B7" s="143">
        <v>700000</v>
      </c>
      <c r="C7" s="143">
        <v>700000</v>
      </c>
      <c r="D7" s="143">
        <v>700000</v>
      </c>
      <c r="E7" s="143">
        <v>700000</v>
      </c>
      <c r="F7" s="143">
        <v>700000</v>
      </c>
      <c r="G7" s="143">
        <v>700000</v>
      </c>
      <c r="H7" s="143">
        <v>700000</v>
      </c>
      <c r="I7" s="143">
        <v>700000</v>
      </c>
      <c r="J7" s="143">
        <v>700000</v>
      </c>
      <c r="K7" s="143">
        <v>700000</v>
      </c>
      <c r="L7" s="143">
        <v>700000</v>
      </c>
      <c r="M7" s="143">
        <v>700000</v>
      </c>
      <c r="N7" s="156">
        <f t="shared" si="0"/>
        <v>8400000</v>
      </c>
      <c r="O7" s="156">
        <v>525000</v>
      </c>
      <c r="P7" s="157">
        <v>700000</v>
      </c>
    </row>
    <row r="8" spans="1:16" ht="13.5" thickBot="1">
      <c r="A8" s="24"/>
      <c r="B8" s="24"/>
      <c r="C8" s="24"/>
      <c r="D8" s="24"/>
      <c r="E8" s="24"/>
      <c r="F8" s="24"/>
      <c r="G8" s="24"/>
      <c r="H8" s="24"/>
      <c r="I8" s="24"/>
      <c r="J8" s="24"/>
      <c r="K8" s="24"/>
      <c r="L8" s="24"/>
      <c r="M8" s="24"/>
      <c r="N8" s="218">
        <f>SUM(N3:N7)</f>
        <v>92400000</v>
      </c>
      <c r="O8" s="219">
        <f>SUM(O3:O7)</f>
        <v>5775000</v>
      </c>
      <c r="P8" s="220">
        <f>SUM(P3:P7)</f>
        <v>7700000</v>
      </c>
    </row>
    <row r="9" spans="1:16" s="24" customFormat="1" ht="13.5" thickBot="1">
      <c r="O9" s="158"/>
      <c r="P9" s="158"/>
    </row>
    <row r="10" spans="1:16" ht="15">
      <c r="A10" s="162"/>
      <c r="B10" s="275" t="s">
        <v>218</v>
      </c>
      <c r="C10" s="275"/>
      <c r="D10" s="275"/>
      <c r="E10" s="275"/>
      <c r="F10" s="275"/>
      <c r="G10" s="275"/>
      <c r="H10" s="275"/>
      <c r="I10" s="275"/>
      <c r="J10" s="275"/>
      <c r="K10" s="275"/>
      <c r="L10" s="275"/>
      <c r="M10" s="279"/>
      <c r="N10" s="163"/>
      <c r="O10" s="130"/>
      <c r="P10" s="130"/>
    </row>
    <row r="11" spans="1:16" ht="30">
      <c r="A11" s="135"/>
      <c r="B11" s="131">
        <v>1</v>
      </c>
      <c r="C11" s="131">
        <v>2</v>
      </c>
      <c r="D11" s="131">
        <v>3</v>
      </c>
      <c r="E11" s="131">
        <v>4</v>
      </c>
      <c r="F11" s="131">
        <v>5</v>
      </c>
      <c r="G11" s="131">
        <v>6</v>
      </c>
      <c r="H11" s="131">
        <v>7</v>
      </c>
      <c r="I11" s="131">
        <v>8</v>
      </c>
      <c r="J11" s="131">
        <v>9</v>
      </c>
      <c r="K11" s="131">
        <v>10</v>
      </c>
      <c r="L11" s="131">
        <v>11</v>
      </c>
      <c r="M11" s="152">
        <v>12</v>
      </c>
      <c r="N11" s="160" t="s">
        <v>223</v>
      </c>
      <c r="O11" s="24"/>
      <c r="P11" s="24"/>
    </row>
    <row r="12" spans="1:16">
      <c r="A12" s="135" t="s">
        <v>48</v>
      </c>
      <c r="B12" s="144">
        <v>128000</v>
      </c>
      <c r="C12" s="144">
        <v>128000</v>
      </c>
      <c r="D12" s="144">
        <v>128000</v>
      </c>
      <c r="E12" s="144">
        <v>128000</v>
      </c>
      <c r="F12" s="144">
        <v>128000</v>
      </c>
      <c r="G12" s="144">
        <v>128000</v>
      </c>
      <c r="H12" s="144">
        <v>128000</v>
      </c>
      <c r="I12" s="144">
        <v>128000</v>
      </c>
      <c r="J12" s="144">
        <v>128000</v>
      </c>
      <c r="K12" s="144">
        <v>128000</v>
      </c>
      <c r="L12" s="144">
        <v>128000</v>
      </c>
      <c r="M12" s="153">
        <v>128000</v>
      </c>
      <c r="N12" s="144">
        <f>SUM(B12:M12)</f>
        <v>1536000</v>
      </c>
      <c r="O12" s="24"/>
      <c r="P12" s="24"/>
    </row>
    <row r="13" spans="1:16">
      <c r="A13" s="135" t="s">
        <v>217</v>
      </c>
      <c r="B13" s="144">
        <v>100000</v>
      </c>
      <c r="C13" s="144">
        <v>100000</v>
      </c>
      <c r="D13" s="144">
        <v>100000</v>
      </c>
      <c r="E13" s="144">
        <v>100000</v>
      </c>
      <c r="F13" s="144">
        <v>100000</v>
      </c>
      <c r="G13" s="144">
        <v>100000</v>
      </c>
      <c r="H13" s="144">
        <v>100000</v>
      </c>
      <c r="I13" s="144">
        <v>100000</v>
      </c>
      <c r="J13" s="144">
        <v>100000</v>
      </c>
      <c r="K13" s="144">
        <v>100000</v>
      </c>
      <c r="L13" s="144">
        <v>100000</v>
      </c>
      <c r="M13" s="153">
        <v>100000</v>
      </c>
      <c r="N13" s="144">
        <f t="shared" ref="N13:N16" si="1">SUM(B13:M13)</f>
        <v>1200000</v>
      </c>
      <c r="O13" s="24"/>
      <c r="P13" s="24"/>
    </row>
    <row r="14" spans="1:16">
      <c r="A14" s="135" t="s">
        <v>216</v>
      </c>
      <c r="B14" s="144">
        <v>80000</v>
      </c>
      <c r="C14" s="144">
        <v>80000</v>
      </c>
      <c r="D14" s="144">
        <v>80000</v>
      </c>
      <c r="E14" s="144">
        <v>80000</v>
      </c>
      <c r="F14" s="144">
        <v>80000</v>
      </c>
      <c r="G14" s="144">
        <v>80000</v>
      </c>
      <c r="H14" s="144">
        <v>80000</v>
      </c>
      <c r="I14" s="144">
        <v>80000</v>
      </c>
      <c r="J14" s="144">
        <v>80000</v>
      </c>
      <c r="K14" s="144">
        <v>80000</v>
      </c>
      <c r="L14" s="144">
        <v>80000</v>
      </c>
      <c r="M14" s="153">
        <v>80000</v>
      </c>
      <c r="N14" s="144">
        <f t="shared" si="1"/>
        <v>960000</v>
      </c>
      <c r="O14" s="24"/>
      <c r="P14" s="24"/>
    </row>
    <row r="15" spans="1:16">
      <c r="A15" s="135" t="s">
        <v>215</v>
      </c>
      <c r="B15" s="144">
        <v>40000</v>
      </c>
      <c r="C15" s="144">
        <v>40000</v>
      </c>
      <c r="D15" s="144">
        <v>40000</v>
      </c>
      <c r="E15" s="144">
        <v>40000</v>
      </c>
      <c r="F15" s="144">
        <v>40000</v>
      </c>
      <c r="G15" s="144">
        <v>40000</v>
      </c>
      <c r="H15" s="144">
        <v>40000</v>
      </c>
      <c r="I15" s="144">
        <v>40000</v>
      </c>
      <c r="J15" s="144">
        <v>40000</v>
      </c>
      <c r="K15" s="144">
        <v>40000</v>
      </c>
      <c r="L15" s="144">
        <v>40000</v>
      </c>
      <c r="M15" s="153">
        <v>40000</v>
      </c>
      <c r="N15" s="144">
        <f t="shared" si="1"/>
        <v>480000</v>
      </c>
      <c r="O15" s="24"/>
      <c r="P15" s="24"/>
    </row>
    <row r="16" spans="1:16" ht="13.5" thickBot="1">
      <c r="A16" s="136" t="s">
        <v>51</v>
      </c>
      <c r="B16" s="145">
        <v>40000</v>
      </c>
      <c r="C16" s="145">
        <v>40000</v>
      </c>
      <c r="D16" s="145">
        <v>40000</v>
      </c>
      <c r="E16" s="145">
        <v>40000</v>
      </c>
      <c r="F16" s="145">
        <v>40000</v>
      </c>
      <c r="G16" s="145">
        <v>40000</v>
      </c>
      <c r="H16" s="145">
        <v>40000</v>
      </c>
      <c r="I16" s="145">
        <v>40000</v>
      </c>
      <c r="J16" s="145">
        <v>40000</v>
      </c>
      <c r="K16" s="145">
        <v>40000</v>
      </c>
      <c r="L16" s="145">
        <v>40000</v>
      </c>
      <c r="M16" s="154">
        <v>40000</v>
      </c>
      <c r="N16" s="166">
        <f t="shared" si="1"/>
        <v>480000</v>
      </c>
      <c r="O16" s="24"/>
      <c r="P16" s="24"/>
    </row>
    <row r="17" spans="1:16" s="24" customFormat="1" ht="13.5" thickBot="1">
      <c r="A17" s="155"/>
      <c r="B17" s="146"/>
      <c r="C17" s="146"/>
      <c r="D17" s="146"/>
      <c r="E17" s="146"/>
      <c r="F17" s="146"/>
      <c r="G17" s="146"/>
      <c r="H17" s="146"/>
      <c r="I17" s="146"/>
      <c r="J17" s="146"/>
      <c r="K17" s="146"/>
      <c r="L17" s="146"/>
      <c r="M17" s="146"/>
      <c r="N17" s="217">
        <f>SUM(N12:N16)</f>
        <v>4656000</v>
      </c>
    </row>
    <row r="18" spans="1:16" ht="13.5" thickBot="1">
      <c r="A18" s="24"/>
      <c r="B18" s="24"/>
      <c r="C18" s="24"/>
      <c r="D18" s="24"/>
      <c r="E18" s="24"/>
      <c r="F18" s="24"/>
      <c r="G18" s="24"/>
      <c r="H18" s="24"/>
      <c r="I18" s="24"/>
      <c r="J18" s="24"/>
      <c r="K18" s="24"/>
      <c r="L18" s="24"/>
      <c r="M18" s="24"/>
      <c r="O18" s="24"/>
      <c r="P18" s="24"/>
    </row>
    <row r="19" spans="1:16" ht="15">
      <c r="A19" s="132"/>
      <c r="B19" s="275" t="s">
        <v>214</v>
      </c>
      <c r="C19" s="275"/>
      <c r="D19" s="275"/>
      <c r="E19" s="275"/>
      <c r="F19" s="275"/>
      <c r="G19" s="275"/>
      <c r="H19" s="275"/>
      <c r="I19" s="275"/>
      <c r="J19" s="275"/>
      <c r="K19" s="275"/>
      <c r="L19" s="275"/>
      <c r="M19" s="279"/>
      <c r="N19" s="163"/>
      <c r="O19" s="130"/>
      <c r="P19" s="24"/>
    </row>
    <row r="20" spans="1:16" ht="30">
      <c r="A20" s="133"/>
      <c r="B20" s="137">
        <v>1</v>
      </c>
      <c r="C20" s="137">
        <v>2</v>
      </c>
      <c r="D20" s="137">
        <v>3</v>
      </c>
      <c r="E20" s="137">
        <v>4</v>
      </c>
      <c r="F20" s="137">
        <v>5</v>
      </c>
      <c r="G20" s="137">
        <v>6</v>
      </c>
      <c r="H20" s="137">
        <v>7</v>
      </c>
      <c r="I20" s="137">
        <v>8</v>
      </c>
      <c r="J20" s="137">
        <v>9</v>
      </c>
      <c r="K20" s="137">
        <v>10</v>
      </c>
      <c r="L20" s="137">
        <v>11</v>
      </c>
      <c r="M20" s="149">
        <v>12</v>
      </c>
      <c r="N20" s="161" t="s">
        <v>224</v>
      </c>
      <c r="O20" s="129"/>
      <c r="P20" s="24"/>
    </row>
    <row r="21" spans="1:16">
      <c r="A21" s="133" t="s">
        <v>213</v>
      </c>
      <c r="B21" s="141">
        <v>200000</v>
      </c>
      <c r="C21" s="141">
        <v>200000</v>
      </c>
      <c r="D21" s="141">
        <v>200000</v>
      </c>
      <c r="E21" s="141">
        <v>200000</v>
      </c>
      <c r="F21" s="141">
        <v>200000</v>
      </c>
      <c r="G21" s="141">
        <v>200000</v>
      </c>
      <c r="H21" s="141">
        <v>200000</v>
      </c>
      <c r="I21" s="141">
        <v>200000</v>
      </c>
      <c r="J21" s="141">
        <v>200000</v>
      </c>
      <c r="K21" s="141">
        <v>200000</v>
      </c>
      <c r="L21" s="141">
        <v>200000</v>
      </c>
      <c r="M21" s="150">
        <v>200000</v>
      </c>
      <c r="N21" s="141">
        <f>SUM(B21:M21)</f>
        <v>2400000</v>
      </c>
      <c r="O21" s="24"/>
      <c r="P21" s="24"/>
    </row>
    <row r="22" spans="1:16">
      <c r="A22" s="133" t="s">
        <v>212</v>
      </c>
      <c r="B22" s="141">
        <v>16000</v>
      </c>
      <c r="C22" s="141">
        <v>16000</v>
      </c>
      <c r="D22" s="141">
        <v>16000</v>
      </c>
      <c r="E22" s="141">
        <v>16000</v>
      </c>
      <c r="F22" s="141">
        <v>16000</v>
      </c>
      <c r="G22" s="141">
        <v>16000</v>
      </c>
      <c r="H22" s="141">
        <v>16000</v>
      </c>
      <c r="I22" s="141">
        <v>16000</v>
      </c>
      <c r="J22" s="141">
        <v>16000</v>
      </c>
      <c r="K22" s="141">
        <v>16000</v>
      </c>
      <c r="L22" s="141">
        <v>16000</v>
      </c>
      <c r="M22" s="150">
        <v>16000</v>
      </c>
      <c r="N22" s="141">
        <f t="shared" ref="N22:N28" si="2">SUM(B22:M22)</f>
        <v>192000</v>
      </c>
      <c r="O22" s="24"/>
      <c r="P22" s="24"/>
    </row>
    <row r="23" spans="1:16">
      <c r="A23" s="133" t="s">
        <v>211</v>
      </c>
      <c r="B23" s="141">
        <v>145000</v>
      </c>
      <c r="C23" s="141">
        <v>145000</v>
      </c>
      <c r="D23" s="141">
        <v>145000</v>
      </c>
      <c r="E23" s="141">
        <v>145000</v>
      </c>
      <c r="F23" s="141">
        <v>145000</v>
      </c>
      <c r="G23" s="141">
        <v>145000</v>
      </c>
      <c r="H23" s="141">
        <v>145000</v>
      </c>
      <c r="I23" s="141">
        <v>145000</v>
      </c>
      <c r="J23" s="141">
        <v>145000</v>
      </c>
      <c r="K23" s="141">
        <v>145000</v>
      </c>
      <c r="L23" s="141">
        <v>145000</v>
      </c>
      <c r="M23" s="150">
        <v>145000</v>
      </c>
      <c r="N23" s="141">
        <f t="shared" si="2"/>
        <v>1740000</v>
      </c>
      <c r="O23" s="24"/>
      <c r="P23" s="24"/>
    </row>
    <row r="24" spans="1:16">
      <c r="A24" s="133" t="s">
        <v>210</v>
      </c>
      <c r="B24" s="141">
        <v>310000</v>
      </c>
      <c r="C24" s="141">
        <v>310000</v>
      </c>
      <c r="D24" s="141">
        <v>310000</v>
      </c>
      <c r="E24" s="141">
        <v>310000</v>
      </c>
      <c r="F24" s="141">
        <v>310000</v>
      </c>
      <c r="G24" s="141">
        <v>310000</v>
      </c>
      <c r="H24" s="141">
        <v>310000</v>
      </c>
      <c r="I24" s="141">
        <v>310000</v>
      </c>
      <c r="J24" s="141">
        <v>310000</v>
      </c>
      <c r="K24" s="141">
        <v>310000</v>
      </c>
      <c r="L24" s="141">
        <v>310000</v>
      </c>
      <c r="M24" s="150">
        <v>310000</v>
      </c>
      <c r="N24" s="141">
        <f t="shared" si="2"/>
        <v>3720000</v>
      </c>
      <c r="O24" s="24"/>
      <c r="P24" s="24"/>
    </row>
    <row r="25" spans="1:16">
      <c r="A25" s="133" t="s">
        <v>209</v>
      </c>
      <c r="B25" s="141">
        <v>40000</v>
      </c>
      <c r="C25" s="141">
        <v>40000</v>
      </c>
      <c r="D25" s="141">
        <v>40000</v>
      </c>
      <c r="E25" s="141">
        <v>40000</v>
      </c>
      <c r="F25" s="141">
        <v>40000</v>
      </c>
      <c r="G25" s="141">
        <v>40000</v>
      </c>
      <c r="H25" s="141">
        <v>40000</v>
      </c>
      <c r="I25" s="141">
        <v>40000</v>
      </c>
      <c r="J25" s="141">
        <v>40000</v>
      </c>
      <c r="K25" s="141">
        <v>40000</v>
      </c>
      <c r="L25" s="141">
        <v>40000</v>
      </c>
      <c r="M25" s="150">
        <v>40000</v>
      </c>
      <c r="N25" s="141">
        <f t="shared" si="2"/>
        <v>480000</v>
      </c>
      <c r="O25" s="24"/>
      <c r="P25" s="24"/>
    </row>
    <row r="26" spans="1:16">
      <c r="A26" s="133" t="s">
        <v>208</v>
      </c>
      <c r="B26" s="141">
        <v>50000</v>
      </c>
      <c r="C26" s="141">
        <v>50000</v>
      </c>
      <c r="D26" s="141">
        <v>50000</v>
      </c>
      <c r="E26" s="141">
        <v>50000</v>
      </c>
      <c r="F26" s="141">
        <v>50000</v>
      </c>
      <c r="G26" s="141">
        <v>50000</v>
      </c>
      <c r="H26" s="141">
        <v>50000</v>
      </c>
      <c r="I26" s="141">
        <v>50000</v>
      </c>
      <c r="J26" s="141">
        <v>50000</v>
      </c>
      <c r="K26" s="141">
        <v>50000</v>
      </c>
      <c r="L26" s="141">
        <v>50000</v>
      </c>
      <c r="M26" s="150">
        <v>50000</v>
      </c>
      <c r="N26" s="141">
        <f t="shared" si="2"/>
        <v>600000</v>
      </c>
      <c r="O26" s="24"/>
      <c r="P26" s="24"/>
    </row>
    <row r="27" spans="1:16">
      <c r="A27" s="133" t="s">
        <v>207</v>
      </c>
      <c r="B27" s="141">
        <v>300000</v>
      </c>
      <c r="C27" s="141">
        <v>300000</v>
      </c>
      <c r="D27" s="141">
        <v>300000</v>
      </c>
      <c r="E27" s="141">
        <v>300000</v>
      </c>
      <c r="F27" s="141">
        <v>300000</v>
      </c>
      <c r="G27" s="141">
        <v>300000</v>
      </c>
      <c r="H27" s="141">
        <v>300000</v>
      </c>
      <c r="I27" s="141">
        <v>300000</v>
      </c>
      <c r="J27" s="141">
        <v>300000</v>
      </c>
      <c r="K27" s="141">
        <v>300000</v>
      </c>
      <c r="L27" s="141">
        <v>300000</v>
      </c>
      <c r="M27" s="150">
        <v>300000</v>
      </c>
      <c r="N27" s="141">
        <f t="shared" si="2"/>
        <v>3600000</v>
      </c>
      <c r="O27" s="24"/>
      <c r="P27" s="24"/>
    </row>
    <row r="28" spans="1:16" ht="13.5" thickBot="1">
      <c r="A28" s="134" t="s">
        <v>206</v>
      </c>
      <c r="B28" s="143">
        <v>12500</v>
      </c>
      <c r="C28" s="143">
        <v>12500</v>
      </c>
      <c r="D28" s="143">
        <v>12500</v>
      </c>
      <c r="E28" s="143">
        <v>12500</v>
      </c>
      <c r="F28" s="143">
        <v>12500</v>
      </c>
      <c r="G28" s="143">
        <v>12500</v>
      </c>
      <c r="H28" s="143">
        <v>12500</v>
      </c>
      <c r="I28" s="143">
        <v>12500</v>
      </c>
      <c r="J28" s="143">
        <v>12500</v>
      </c>
      <c r="K28" s="143">
        <v>12500</v>
      </c>
      <c r="L28" s="143">
        <v>12500</v>
      </c>
      <c r="M28" s="151">
        <v>10500</v>
      </c>
      <c r="N28" s="141">
        <f t="shared" si="2"/>
        <v>148000</v>
      </c>
      <c r="O28" s="24"/>
      <c r="P28" s="24"/>
    </row>
    <row r="29" spans="1:16" s="24" customFormat="1">
      <c r="A29" s="148"/>
      <c r="B29" s="147"/>
      <c r="C29" s="147"/>
      <c r="D29" s="147"/>
      <c r="E29" s="147"/>
      <c r="F29" s="147"/>
      <c r="G29" s="147"/>
      <c r="H29" s="147"/>
      <c r="I29" s="147"/>
      <c r="J29" s="147"/>
      <c r="K29" s="147"/>
      <c r="L29" s="147"/>
      <c r="M29" s="147"/>
      <c r="N29" s="215">
        <f>SUM(N21:N28)</f>
        <v>12880000</v>
      </c>
    </row>
    <row r="30" spans="1:16" ht="13.5" thickBot="1">
      <c r="A30" s="24"/>
      <c r="B30" s="24"/>
      <c r="C30" s="24"/>
      <c r="D30" s="24"/>
      <c r="E30" s="24"/>
      <c r="F30" s="24"/>
      <c r="G30" s="24"/>
      <c r="H30" s="24"/>
      <c r="I30" s="24"/>
      <c r="J30" s="24"/>
      <c r="K30" s="24"/>
      <c r="L30" s="24"/>
      <c r="M30" s="24"/>
      <c r="O30" s="24"/>
      <c r="P30" s="24"/>
    </row>
    <row r="31" spans="1:16" ht="15">
      <c r="A31" s="132"/>
      <c r="B31" s="275" t="s">
        <v>205</v>
      </c>
      <c r="C31" s="275"/>
      <c r="D31" s="275"/>
      <c r="E31" s="275"/>
      <c r="F31" s="275"/>
      <c r="G31" s="275"/>
      <c r="H31" s="275"/>
      <c r="I31" s="275"/>
      <c r="J31" s="275"/>
      <c r="K31" s="275"/>
      <c r="L31" s="275"/>
      <c r="M31" s="276"/>
      <c r="N31" s="164" t="s">
        <v>225</v>
      </c>
      <c r="O31" s="24"/>
      <c r="P31" s="24"/>
    </row>
    <row r="32" spans="1:16" ht="13.5" thickBot="1">
      <c r="A32" s="134" t="s">
        <v>204</v>
      </c>
      <c r="B32" s="143">
        <v>850000</v>
      </c>
      <c r="C32" s="143">
        <v>850000</v>
      </c>
      <c r="D32" s="143">
        <v>850000</v>
      </c>
      <c r="E32" s="143">
        <v>850000</v>
      </c>
      <c r="F32" s="143">
        <v>850000</v>
      </c>
      <c r="G32" s="143">
        <v>850000</v>
      </c>
      <c r="H32" s="143">
        <v>850000</v>
      </c>
      <c r="I32" s="143">
        <v>850000</v>
      </c>
      <c r="J32" s="143">
        <v>850000</v>
      </c>
      <c r="K32" s="143">
        <v>850000</v>
      </c>
      <c r="L32" s="143">
        <v>850000</v>
      </c>
      <c r="M32" s="151">
        <v>850000</v>
      </c>
      <c r="N32" s="216">
        <f>SUM(B32:M32)</f>
        <v>10200000</v>
      </c>
      <c r="O32" s="24"/>
      <c r="P32" s="24"/>
    </row>
    <row r="33" spans="1:16" ht="13.5" thickBot="1">
      <c r="A33" s="24"/>
      <c r="B33" s="24"/>
      <c r="C33" s="24"/>
      <c r="D33" s="24"/>
      <c r="E33" s="24"/>
      <c r="F33" s="24"/>
      <c r="G33" s="24"/>
      <c r="H33" s="24"/>
      <c r="I33" s="24"/>
      <c r="J33" s="24"/>
      <c r="K33" s="24"/>
      <c r="L33" s="24"/>
      <c r="M33" s="24"/>
      <c r="O33" s="24"/>
      <c r="P33" s="24"/>
    </row>
    <row r="34" spans="1:16" ht="45">
      <c r="A34" s="132"/>
      <c r="B34" s="275" t="s">
        <v>203</v>
      </c>
      <c r="C34" s="275"/>
      <c r="D34" s="275"/>
      <c r="E34" s="275"/>
      <c r="F34" s="275"/>
      <c r="G34" s="275"/>
      <c r="H34" s="275"/>
      <c r="I34" s="275"/>
      <c r="J34" s="275"/>
      <c r="K34" s="275"/>
      <c r="L34" s="275"/>
      <c r="M34" s="276"/>
      <c r="N34" s="165" t="s">
        <v>339</v>
      </c>
      <c r="O34" s="24"/>
      <c r="P34" s="24"/>
    </row>
    <row r="35" spans="1:16" ht="13.5" thickBot="1">
      <c r="A35" s="134" t="s">
        <v>202</v>
      </c>
      <c r="B35" s="143">
        <v>750000</v>
      </c>
      <c r="C35" s="143">
        <v>750000</v>
      </c>
      <c r="D35" s="143">
        <v>750000</v>
      </c>
      <c r="E35" s="143">
        <v>750000</v>
      </c>
      <c r="F35" s="143">
        <v>750000</v>
      </c>
      <c r="G35" s="143">
        <v>750000</v>
      </c>
      <c r="H35" s="143">
        <v>750000</v>
      </c>
      <c r="I35" s="143">
        <v>750000</v>
      </c>
      <c r="J35" s="143">
        <v>750000</v>
      </c>
      <c r="K35" s="143">
        <v>750000</v>
      </c>
      <c r="L35" s="143">
        <v>750000</v>
      </c>
      <c r="M35" s="151">
        <v>750000</v>
      </c>
      <c r="N35" s="216">
        <f>SUM(B35:M35)</f>
        <v>9000000</v>
      </c>
      <c r="O35" s="24"/>
      <c r="P35" s="24"/>
    </row>
    <row r="36" spans="1:16" ht="15.75" thickBot="1">
      <c r="A36" s="24"/>
      <c r="B36" s="24"/>
      <c r="C36" s="24"/>
      <c r="D36" s="24"/>
      <c r="E36" s="24"/>
      <c r="F36" s="24"/>
      <c r="G36" s="128"/>
      <c r="H36" s="24"/>
      <c r="I36" s="24"/>
      <c r="J36" s="24"/>
      <c r="K36" s="24"/>
      <c r="L36" s="24"/>
      <c r="M36" s="24"/>
      <c r="O36" s="24"/>
      <c r="P36" s="24"/>
    </row>
    <row r="37" spans="1:16" ht="30">
      <c r="A37" s="132"/>
      <c r="B37" s="275" t="s">
        <v>308</v>
      </c>
      <c r="C37" s="275"/>
      <c r="D37" s="275"/>
      <c r="E37" s="275"/>
      <c r="F37" s="275"/>
      <c r="G37" s="275"/>
      <c r="H37" s="275"/>
      <c r="I37" s="275"/>
      <c r="J37" s="275"/>
      <c r="K37" s="275"/>
      <c r="L37" s="275"/>
      <c r="M37" s="276"/>
      <c r="N37" s="165" t="s">
        <v>338</v>
      </c>
    </row>
    <row r="38" spans="1:16">
      <c r="A38" s="208" t="s">
        <v>309</v>
      </c>
      <c r="B38" s="210">
        <v>20900</v>
      </c>
      <c r="C38" s="210">
        <v>20900</v>
      </c>
      <c r="D38" s="210">
        <v>20900</v>
      </c>
      <c r="E38" s="210">
        <v>20900</v>
      </c>
      <c r="F38" s="210">
        <v>20900</v>
      </c>
      <c r="G38" s="210">
        <v>20900</v>
      </c>
      <c r="H38" s="210">
        <v>20900</v>
      </c>
      <c r="I38" s="210">
        <v>20900</v>
      </c>
      <c r="J38" s="210">
        <v>20900</v>
      </c>
      <c r="K38" s="210">
        <v>20900</v>
      </c>
      <c r="L38" s="210">
        <v>20900</v>
      </c>
      <c r="M38" s="210">
        <v>20900</v>
      </c>
      <c r="N38" s="212">
        <f>SUM(B38:M38)</f>
        <v>250800</v>
      </c>
    </row>
    <row r="39" spans="1:16">
      <c r="A39" s="208" t="s">
        <v>310</v>
      </c>
      <c r="B39" s="210">
        <v>27500</v>
      </c>
      <c r="C39" s="210">
        <v>27500</v>
      </c>
      <c r="D39" s="210">
        <v>27500</v>
      </c>
      <c r="E39" s="210">
        <v>27500</v>
      </c>
      <c r="F39" s="210">
        <v>27500</v>
      </c>
      <c r="G39" s="210">
        <v>27500</v>
      </c>
      <c r="H39" s="210">
        <v>27500</v>
      </c>
      <c r="I39" s="210">
        <v>27500</v>
      </c>
      <c r="J39" s="210">
        <v>27500</v>
      </c>
      <c r="K39" s="210">
        <v>27500</v>
      </c>
      <c r="L39" s="210">
        <v>27500</v>
      </c>
      <c r="M39" s="210">
        <v>27500</v>
      </c>
      <c r="N39" s="212">
        <f t="shared" ref="N39:N46" si="3">SUM(B39:M39)</f>
        <v>330000</v>
      </c>
    </row>
    <row r="40" spans="1:16" s="24" customFormat="1">
      <c r="A40" s="208" t="s">
        <v>314</v>
      </c>
      <c r="B40" s="210">
        <v>13900</v>
      </c>
      <c r="C40" s="210">
        <v>13900</v>
      </c>
      <c r="D40" s="210">
        <v>13900</v>
      </c>
      <c r="E40" s="210">
        <v>13900</v>
      </c>
      <c r="F40" s="210">
        <v>13900</v>
      </c>
      <c r="G40" s="210">
        <v>13900</v>
      </c>
      <c r="H40" s="210">
        <v>13900</v>
      </c>
      <c r="I40" s="210">
        <v>13900</v>
      </c>
      <c r="J40" s="210">
        <v>13900</v>
      </c>
      <c r="K40" s="210">
        <v>13900</v>
      </c>
      <c r="L40" s="210">
        <v>13900</v>
      </c>
      <c r="M40" s="210">
        <v>14900</v>
      </c>
      <c r="N40" s="212">
        <f>SUM(B40:M40)</f>
        <v>167800</v>
      </c>
    </row>
    <row r="41" spans="1:16" s="24" customFormat="1">
      <c r="A41" s="208" t="s">
        <v>333</v>
      </c>
      <c r="B41" s="210">
        <v>12200</v>
      </c>
      <c r="C41" s="210">
        <v>12200</v>
      </c>
      <c r="D41" s="210">
        <v>12200</v>
      </c>
      <c r="E41" s="210">
        <v>12200</v>
      </c>
      <c r="F41" s="210">
        <v>12200</v>
      </c>
      <c r="G41" s="210">
        <v>12200</v>
      </c>
      <c r="H41" s="210">
        <v>12200</v>
      </c>
      <c r="I41" s="210">
        <v>12200</v>
      </c>
      <c r="J41" s="210">
        <v>12200</v>
      </c>
      <c r="K41" s="210">
        <v>12200</v>
      </c>
      <c r="L41" s="210">
        <v>12200</v>
      </c>
      <c r="M41" s="210">
        <v>12200</v>
      </c>
      <c r="N41" s="212">
        <f t="shared" si="3"/>
        <v>146400</v>
      </c>
    </row>
    <row r="42" spans="1:16" s="24" customFormat="1">
      <c r="A42" s="208" t="s">
        <v>316</v>
      </c>
      <c r="B42" s="210">
        <v>5950</v>
      </c>
      <c r="C42" s="210">
        <v>5950</v>
      </c>
      <c r="D42" s="210">
        <v>5950</v>
      </c>
      <c r="E42" s="210">
        <v>5950</v>
      </c>
      <c r="F42" s="210">
        <v>5950</v>
      </c>
      <c r="G42" s="210">
        <v>5950</v>
      </c>
      <c r="H42" s="210">
        <v>5950</v>
      </c>
      <c r="I42" s="210">
        <v>5950</v>
      </c>
      <c r="J42" s="210">
        <v>5950</v>
      </c>
      <c r="K42" s="210">
        <v>5950</v>
      </c>
      <c r="L42" s="210">
        <v>5950</v>
      </c>
      <c r="M42" s="210">
        <v>5950</v>
      </c>
      <c r="N42" s="212">
        <f>SUM(B42:M42)</f>
        <v>71400</v>
      </c>
    </row>
    <row r="43" spans="1:16" s="24" customFormat="1">
      <c r="A43" s="208" t="s">
        <v>315</v>
      </c>
      <c r="B43" s="210">
        <v>11500</v>
      </c>
      <c r="C43" s="210">
        <v>11500</v>
      </c>
      <c r="D43" s="210">
        <v>11500</v>
      </c>
      <c r="E43" s="210">
        <v>11500</v>
      </c>
      <c r="F43" s="210">
        <v>11500</v>
      </c>
      <c r="G43" s="210">
        <v>11500</v>
      </c>
      <c r="H43" s="210">
        <v>11500</v>
      </c>
      <c r="I43" s="210">
        <v>11500</v>
      </c>
      <c r="J43" s="210">
        <v>11500</v>
      </c>
      <c r="K43" s="210">
        <v>11500</v>
      </c>
      <c r="L43" s="210">
        <v>11500</v>
      </c>
      <c r="M43" s="210">
        <v>11500</v>
      </c>
      <c r="N43" s="212">
        <f t="shared" si="3"/>
        <v>138000</v>
      </c>
    </row>
    <row r="44" spans="1:16">
      <c r="A44" s="209" t="s">
        <v>311</v>
      </c>
      <c r="B44" s="210">
        <v>7800</v>
      </c>
      <c r="C44" s="210">
        <v>7800</v>
      </c>
      <c r="D44" s="210">
        <v>7800</v>
      </c>
      <c r="E44" s="210">
        <v>7800</v>
      </c>
      <c r="F44" s="210">
        <v>7800</v>
      </c>
      <c r="G44" s="210">
        <v>7800</v>
      </c>
      <c r="H44" s="210">
        <v>7800</v>
      </c>
      <c r="I44" s="210">
        <v>7800</v>
      </c>
      <c r="J44" s="210">
        <v>7800</v>
      </c>
      <c r="K44" s="210">
        <v>7800</v>
      </c>
      <c r="L44" s="210">
        <v>7800</v>
      </c>
      <c r="M44" s="210">
        <v>7800</v>
      </c>
      <c r="N44" s="212">
        <f t="shared" si="3"/>
        <v>93600</v>
      </c>
    </row>
    <row r="45" spans="1:16">
      <c r="A45" s="209" t="s">
        <v>312</v>
      </c>
      <c r="B45" s="210">
        <v>10500</v>
      </c>
      <c r="C45" s="210">
        <v>10500</v>
      </c>
      <c r="D45" s="210">
        <v>10500</v>
      </c>
      <c r="E45" s="210">
        <v>10500</v>
      </c>
      <c r="F45" s="210">
        <v>10500</v>
      </c>
      <c r="G45" s="210">
        <v>10500</v>
      </c>
      <c r="H45" s="210">
        <v>10500</v>
      </c>
      <c r="I45" s="210">
        <v>10500</v>
      </c>
      <c r="J45" s="210">
        <v>10500</v>
      </c>
      <c r="K45" s="210">
        <v>10500</v>
      </c>
      <c r="L45" s="210">
        <v>10500</v>
      </c>
      <c r="M45" s="210">
        <v>10500</v>
      </c>
      <c r="N45" s="212">
        <f t="shared" si="3"/>
        <v>126000</v>
      </c>
    </row>
    <row r="46" spans="1:16">
      <c r="A46" s="209" t="s">
        <v>313</v>
      </c>
      <c r="B46" s="210">
        <v>25900</v>
      </c>
      <c r="C46" s="210">
        <v>25900</v>
      </c>
      <c r="D46" s="210">
        <v>25900</v>
      </c>
      <c r="E46" s="210">
        <v>25900</v>
      </c>
      <c r="F46" s="210">
        <v>25900</v>
      </c>
      <c r="G46" s="210">
        <v>25900</v>
      </c>
      <c r="H46" s="210">
        <v>25900</v>
      </c>
      <c r="I46" s="210">
        <v>25900</v>
      </c>
      <c r="J46" s="210">
        <v>25900</v>
      </c>
      <c r="K46" s="210">
        <v>25900</v>
      </c>
      <c r="L46" s="210">
        <v>25900</v>
      </c>
      <c r="M46" s="210">
        <v>25900</v>
      </c>
      <c r="N46" s="212">
        <f t="shared" si="3"/>
        <v>310800</v>
      </c>
    </row>
    <row r="47" spans="1:16">
      <c r="A47" s="209" t="s">
        <v>317</v>
      </c>
      <c r="B47" s="211">
        <v>5500</v>
      </c>
      <c r="C47" s="211">
        <v>5500</v>
      </c>
      <c r="D47" s="211">
        <v>5500</v>
      </c>
      <c r="E47" s="211">
        <v>5500</v>
      </c>
      <c r="F47" s="211">
        <v>5500</v>
      </c>
      <c r="G47" s="211">
        <v>5500</v>
      </c>
      <c r="H47" s="211">
        <v>5500</v>
      </c>
      <c r="I47" s="211">
        <v>5500</v>
      </c>
      <c r="J47" s="211">
        <v>5500</v>
      </c>
      <c r="K47" s="211">
        <v>5500</v>
      </c>
      <c r="L47" s="211">
        <v>5500</v>
      </c>
      <c r="M47" s="211">
        <v>5500</v>
      </c>
      <c r="N47" s="212">
        <f t="shared" ref="N47:N61" si="4">SUM(B47:M47)</f>
        <v>66000</v>
      </c>
    </row>
    <row r="48" spans="1:16">
      <c r="A48" s="209" t="s">
        <v>318</v>
      </c>
      <c r="B48" s="211">
        <v>5900</v>
      </c>
      <c r="C48" s="211">
        <v>5900</v>
      </c>
      <c r="D48" s="211">
        <v>5900</v>
      </c>
      <c r="E48" s="211">
        <v>5900</v>
      </c>
      <c r="F48" s="211">
        <v>5900</v>
      </c>
      <c r="G48" s="211">
        <v>5900</v>
      </c>
      <c r="H48" s="211">
        <v>5900</v>
      </c>
      <c r="I48" s="211">
        <v>5900</v>
      </c>
      <c r="J48" s="211">
        <v>5900</v>
      </c>
      <c r="K48" s="211">
        <v>5900</v>
      </c>
      <c r="L48" s="211">
        <v>5900</v>
      </c>
      <c r="M48" s="211">
        <v>5900</v>
      </c>
      <c r="N48" s="212">
        <f t="shared" si="4"/>
        <v>70800</v>
      </c>
    </row>
    <row r="49" spans="1:14">
      <c r="A49" s="209" t="s">
        <v>319</v>
      </c>
      <c r="B49" s="211">
        <v>10900</v>
      </c>
      <c r="C49" s="211">
        <v>10900</v>
      </c>
      <c r="D49" s="211">
        <v>10900</v>
      </c>
      <c r="E49" s="211">
        <v>10900</v>
      </c>
      <c r="F49" s="211">
        <v>10900</v>
      </c>
      <c r="G49" s="211">
        <v>10900</v>
      </c>
      <c r="H49" s="211">
        <v>10900</v>
      </c>
      <c r="I49" s="211">
        <v>10900</v>
      </c>
      <c r="J49" s="211">
        <v>10900</v>
      </c>
      <c r="K49" s="211">
        <v>10900</v>
      </c>
      <c r="L49" s="211">
        <v>10900</v>
      </c>
      <c r="M49" s="211">
        <v>10900</v>
      </c>
      <c r="N49" s="212">
        <f t="shared" si="4"/>
        <v>130800</v>
      </c>
    </row>
    <row r="50" spans="1:14">
      <c r="A50" s="209" t="s">
        <v>320</v>
      </c>
      <c r="B50" s="211">
        <v>5900</v>
      </c>
      <c r="C50" s="211">
        <v>5900</v>
      </c>
      <c r="D50" s="211">
        <v>5900</v>
      </c>
      <c r="E50" s="211">
        <v>5900</v>
      </c>
      <c r="F50" s="211">
        <v>5900</v>
      </c>
      <c r="G50" s="211">
        <v>5900</v>
      </c>
      <c r="H50" s="211">
        <v>5900</v>
      </c>
      <c r="I50" s="211">
        <v>5900</v>
      </c>
      <c r="J50" s="211">
        <v>5900</v>
      </c>
      <c r="K50" s="211">
        <v>5900</v>
      </c>
      <c r="L50" s="211">
        <v>5900</v>
      </c>
      <c r="M50" s="211">
        <v>5900</v>
      </c>
      <c r="N50" s="212">
        <f t="shared" si="4"/>
        <v>70800</v>
      </c>
    </row>
    <row r="51" spans="1:14">
      <c r="A51" s="209" t="s">
        <v>321</v>
      </c>
      <c r="B51" s="211">
        <v>2900</v>
      </c>
      <c r="C51" s="211">
        <v>2900</v>
      </c>
      <c r="D51" s="211">
        <v>2900</v>
      </c>
      <c r="E51" s="211">
        <v>2900</v>
      </c>
      <c r="F51" s="211">
        <v>2900</v>
      </c>
      <c r="G51" s="211">
        <v>2900</v>
      </c>
      <c r="H51" s="211">
        <v>2900</v>
      </c>
      <c r="I51" s="211">
        <v>2900</v>
      </c>
      <c r="J51" s="211">
        <v>2900</v>
      </c>
      <c r="K51" s="211">
        <v>2900</v>
      </c>
      <c r="L51" s="211">
        <v>2900</v>
      </c>
      <c r="M51" s="211">
        <v>2900</v>
      </c>
      <c r="N51" s="212">
        <f t="shared" si="4"/>
        <v>34800</v>
      </c>
    </row>
    <row r="52" spans="1:14">
      <c r="A52" s="209" t="s">
        <v>322</v>
      </c>
      <c r="B52" s="211">
        <v>3900</v>
      </c>
      <c r="C52" s="211">
        <v>3900</v>
      </c>
      <c r="D52" s="211">
        <v>3900</v>
      </c>
      <c r="E52" s="211">
        <v>3900</v>
      </c>
      <c r="F52" s="211">
        <v>3900</v>
      </c>
      <c r="G52" s="211">
        <v>3900</v>
      </c>
      <c r="H52" s="211">
        <v>3900</v>
      </c>
      <c r="I52" s="211">
        <v>3900</v>
      </c>
      <c r="J52" s="211">
        <v>3900</v>
      </c>
      <c r="K52" s="211">
        <v>3900</v>
      </c>
      <c r="L52" s="211">
        <v>3900</v>
      </c>
      <c r="M52" s="211">
        <v>3900</v>
      </c>
      <c r="N52" s="212">
        <f t="shared" si="4"/>
        <v>46800</v>
      </c>
    </row>
    <row r="53" spans="1:14">
      <c r="A53" s="209" t="s">
        <v>323</v>
      </c>
      <c r="B53" s="211">
        <v>1800</v>
      </c>
      <c r="C53" s="211">
        <v>1800</v>
      </c>
      <c r="D53" s="211">
        <v>1800</v>
      </c>
      <c r="E53" s="211">
        <v>1800</v>
      </c>
      <c r="F53" s="211">
        <v>1800</v>
      </c>
      <c r="G53" s="211">
        <v>1800</v>
      </c>
      <c r="H53" s="211">
        <v>1800</v>
      </c>
      <c r="I53" s="211">
        <v>1800</v>
      </c>
      <c r="J53" s="211">
        <v>1800</v>
      </c>
      <c r="K53" s="211">
        <v>1800</v>
      </c>
      <c r="L53" s="211">
        <v>1800</v>
      </c>
      <c r="M53" s="211">
        <v>1800</v>
      </c>
      <c r="N53" s="212">
        <f t="shared" si="4"/>
        <v>21600</v>
      </c>
    </row>
    <row r="54" spans="1:14">
      <c r="A54" s="209" t="s">
        <v>324</v>
      </c>
      <c r="B54" s="211">
        <v>3900</v>
      </c>
      <c r="C54" s="211">
        <v>3900</v>
      </c>
      <c r="D54" s="211">
        <v>3900</v>
      </c>
      <c r="E54" s="211">
        <v>3900</v>
      </c>
      <c r="F54" s="211">
        <v>3900</v>
      </c>
      <c r="G54" s="211">
        <v>3900</v>
      </c>
      <c r="H54" s="211">
        <v>3900</v>
      </c>
      <c r="I54" s="211">
        <v>3900</v>
      </c>
      <c r="J54" s="211">
        <v>3900</v>
      </c>
      <c r="K54" s="211">
        <v>3900</v>
      </c>
      <c r="L54" s="211">
        <v>3900</v>
      </c>
      <c r="M54" s="211">
        <v>3900</v>
      </c>
      <c r="N54" s="212">
        <f t="shared" si="4"/>
        <v>46800</v>
      </c>
    </row>
    <row r="55" spans="1:14">
      <c r="A55" s="209" t="s">
        <v>325</v>
      </c>
      <c r="B55" s="211">
        <v>6900</v>
      </c>
      <c r="C55" s="211">
        <v>6900</v>
      </c>
      <c r="D55" s="211">
        <v>6900</v>
      </c>
      <c r="E55" s="211">
        <v>6900</v>
      </c>
      <c r="F55" s="211">
        <v>6900</v>
      </c>
      <c r="G55" s="211">
        <v>6900</v>
      </c>
      <c r="H55" s="211">
        <v>6900</v>
      </c>
      <c r="I55" s="211">
        <v>6900</v>
      </c>
      <c r="J55" s="211">
        <v>6900</v>
      </c>
      <c r="K55" s="211">
        <v>6900</v>
      </c>
      <c r="L55" s="211">
        <v>6900</v>
      </c>
      <c r="M55" s="211">
        <v>6900</v>
      </c>
      <c r="N55" s="212">
        <f t="shared" si="4"/>
        <v>82800</v>
      </c>
    </row>
    <row r="56" spans="1:14">
      <c r="A56" s="209" t="s">
        <v>326</v>
      </c>
      <c r="B56" s="211">
        <v>3700</v>
      </c>
      <c r="C56" s="211">
        <v>3700</v>
      </c>
      <c r="D56" s="211">
        <v>3700</v>
      </c>
      <c r="E56" s="211">
        <v>3700</v>
      </c>
      <c r="F56" s="211">
        <v>3700</v>
      </c>
      <c r="G56" s="211">
        <v>3700</v>
      </c>
      <c r="H56" s="211">
        <v>3700</v>
      </c>
      <c r="I56" s="211">
        <v>3700</v>
      </c>
      <c r="J56" s="211">
        <v>3700</v>
      </c>
      <c r="K56" s="211">
        <v>3700</v>
      </c>
      <c r="L56" s="211">
        <v>3700</v>
      </c>
      <c r="M56" s="211">
        <v>3700</v>
      </c>
      <c r="N56" s="212">
        <f t="shared" si="4"/>
        <v>44400</v>
      </c>
    </row>
    <row r="57" spans="1:14">
      <c r="A57" s="209" t="s">
        <v>327</v>
      </c>
      <c r="B57" s="211">
        <v>5800</v>
      </c>
      <c r="C57" s="211">
        <v>5800</v>
      </c>
      <c r="D57" s="211">
        <v>5800</v>
      </c>
      <c r="E57" s="211">
        <v>5800</v>
      </c>
      <c r="F57" s="211">
        <v>5800</v>
      </c>
      <c r="G57" s="211">
        <v>5800</v>
      </c>
      <c r="H57" s="211">
        <v>5800</v>
      </c>
      <c r="I57" s="211">
        <v>5800</v>
      </c>
      <c r="J57" s="211">
        <v>5800</v>
      </c>
      <c r="K57" s="211">
        <v>5800</v>
      </c>
      <c r="L57" s="211">
        <v>5800</v>
      </c>
      <c r="M57" s="211">
        <v>5800</v>
      </c>
      <c r="N57" s="212">
        <f t="shared" si="4"/>
        <v>69600</v>
      </c>
    </row>
    <row r="58" spans="1:14">
      <c r="A58" s="209" t="s">
        <v>328</v>
      </c>
      <c r="B58" s="211">
        <v>6900</v>
      </c>
      <c r="C58" s="211">
        <v>6900</v>
      </c>
      <c r="D58" s="211">
        <v>6900</v>
      </c>
      <c r="E58" s="211">
        <v>6900</v>
      </c>
      <c r="F58" s="211">
        <v>6900</v>
      </c>
      <c r="G58" s="211">
        <v>6900</v>
      </c>
      <c r="H58" s="211">
        <v>6900</v>
      </c>
      <c r="I58" s="211">
        <v>6900</v>
      </c>
      <c r="J58" s="211">
        <v>6900</v>
      </c>
      <c r="K58" s="211">
        <v>6900</v>
      </c>
      <c r="L58" s="211">
        <v>6900</v>
      </c>
      <c r="M58" s="211">
        <v>6900</v>
      </c>
      <c r="N58" s="212">
        <f t="shared" si="4"/>
        <v>82800</v>
      </c>
    </row>
    <row r="59" spans="1:14">
      <c r="A59" s="209" t="s">
        <v>329</v>
      </c>
      <c r="B59" s="211">
        <v>3800</v>
      </c>
      <c r="C59" s="211">
        <v>3800</v>
      </c>
      <c r="D59" s="211">
        <v>3800</v>
      </c>
      <c r="E59" s="211">
        <v>3800</v>
      </c>
      <c r="F59" s="211">
        <v>3800</v>
      </c>
      <c r="G59" s="211">
        <v>3800</v>
      </c>
      <c r="H59" s="211">
        <v>3800</v>
      </c>
      <c r="I59" s="211">
        <v>3800</v>
      </c>
      <c r="J59" s="211">
        <v>3800</v>
      </c>
      <c r="K59" s="211">
        <v>3800</v>
      </c>
      <c r="L59" s="211">
        <v>3800</v>
      </c>
      <c r="M59" s="211">
        <v>3800</v>
      </c>
      <c r="N59" s="212">
        <f t="shared" si="4"/>
        <v>45600</v>
      </c>
    </row>
    <row r="60" spans="1:14">
      <c r="A60" s="209" t="s">
        <v>330</v>
      </c>
      <c r="B60" s="211">
        <v>3300</v>
      </c>
      <c r="C60" s="211">
        <v>3300</v>
      </c>
      <c r="D60" s="211">
        <v>3300</v>
      </c>
      <c r="E60" s="211">
        <v>3300</v>
      </c>
      <c r="F60" s="211">
        <v>3300</v>
      </c>
      <c r="G60" s="211">
        <v>3300</v>
      </c>
      <c r="H60" s="211">
        <v>3300</v>
      </c>
      <c r="I60" s="211">
        <v>3300</v>
      </c>
      <c r="J60" s="211">
        <v>3300</v>
      </c>
      <c r="K60" s="211">
        <v>3300</v>
      </c>
      <c r="L60" s="211">
        <v>3300</v>
      </c>
      <c r="M60" s="211">
        <v>3300</v>
      </c>
      <c r="N60" s="212">
        <f t="shared" si="4"/>
        <v>39600</v>
      </c>
    </row>
    <row r="61" spans="1:14">
      <c r="A61" s="209" t="s">
        <v>331</v>
      </c>
      <c r="B61" s="211">
        <v>3600</v>
      </c>
      <c r="C61" s="211">
        <v>3600</v>
      </c>
      <c r="D61" s="211">
        <v>3600</v>
      </c>
      <c r="E61" s="211">
        <v>3600</v>
      </c>
      <c r="F61" s="211">
        <v>3600</v>
      </c>
      <c r="G61" s="211">
        <v>3600</v>
      </c>
      <c r="H61" s="211">
        <v>3600</v>
      </c>
      <c r="I61" s="211">
        <v>3600</v>
      </c>
      <c r="J61" s="211">
        <v>3600</v>
      </c>
      <c r="K61" s="211">
        <v>3600</v>
      </c>
      <c r="L61" s="211">
        <v>3600</v>
      </c>
      <c r="M61" s="211">
        <v>3600</v>
      </c>
      <c r="N61" s="212">
        <f t="shared" si="4"/>
        <v>43200</v>
      </c>
    </row>
    <row r="62" spans="1:14">
      <c r="A62" s="209" t="s">
        <v>332</v>
      </c>
      <c r="B62" s="211">
        <v>4900</v>
      </c>
      <c r="C62" s="211">
        <v>4900</v>
      </c>
      <c r="D62" s="211">
        <v>4900</v>
      </c>
      <c r="E62" s="211">
        <v>4900</v>
      </c>
      <c r="F62" s="211">
        <v>4900</v>
      </c>
      <c r="G62" s="211">
        <v>4900</v>
      </c>
      <c r="H62" s="211">
        <v>4900</v>
      </c>
      <c r="I62" s="211">
        <v>4900</v>
      </c>
      <c r="J62" s="211">
        <v>4900</v>
      </c>
      <c r="K62" s="211">
        <v>4900</v>
      </c>
      <c r="L62" s="211">
        <v>4900</v>
      </c>
      <c r="M62" s="211">
        <v>4900</v>
      </c>
      <c r="N62" s="212">
        <f t="shared" ref="N62" si="5">SUM(B62:M62)</f>
        <v>58800</v>
      </c>
    </row>
    <row r="63" spans="1:14">
      <c r="N63" s="215">
        <f>SUM(N38:N62)</f>
        <v>2590000</v>
      </c>
    </row>
    <row r="64" spans="1:14" ht="13.5" thickBot="1"/>
    <row r="65" spans="1:14" ht="30">
      <c r="A65" s="132"/>
      <c r="B65" s="275" t="s">
        <v>340</v>
      </c>
      <c r="C65" s="275"/>
      <c r="D65" s="275"/>
      <c r="E65" s="275"/>
      <c r="F65" s="275"/>
      <c r="G65" s="275"/>
      <c r="H65" s="275"/>
      <c r="I65" s="275"/>
      <c r="J65" s="275"/>
      <c r="K65" s="275"/>
      <c r="L65" s="275"/>
      <c r="M65" s="276"/>
      <c r="N65" s="165" t="s">
        <v>341</v>
      </c>
    </row>
    <row r="66" spans="1:14">
      <c r="A66" s="208" t="s">
        <v>342</v>
      </c>
      <c r="B66" s="213">
        <v>9000</v>
      </c>
      <c r="C66" s="213">
        <v>9000</v>
      </c>
      <c r="D66" s="213">
        <v>9000</v>
      </c>
      <c r="E66" s="213">
        <v>9000</v>
      </c>
      <c r="F66" s="213">
        <v>9000</v>
      </c>
      <c r="G66" s="213">
        <v>9000</v>
      </c>
      <c r="H66" s="213">
        <v>9000</v>
      </c>
      <c r="I66" s="213">
        <v>9000</v>
      </c>
      <c r="J66" s="213">
        <v>9000</v>
      </c>
      <c r="K66" s="213">
        <v>9000</v>
      </c>
      <c r="L66" s="213">
        <v>9000</v>
      </c>
      <c r="M66" s="213">
        <v>9000</v>
      </c>
      <c r="N66" s="213">
        <f>SUM(B66:M66)</f>
        <v>108000</v>
      </c>
    </row>
    <row r="67" spans="1:14">
      <c r="A67" s="208" t="s">
        <v>343</v>
      </c>
      <c r="B67" s="213">
        <v>12000</v>
      </c>
      <c r="C67" s="213">
        <v>12000</v>
      </c>
      <c r="D67" s="213">
        <v>12000</v>
      </c>
      <c r="E67" s="213">
        <v>12000</v>
      </c>
      <c r="F67" s="213">
        <v>12000</v>
      </c>
      <c r="G67" s="213">
        <v>12000</v>
      </c>
      <c r="H67" s="213">
        <v>12000</v>
      </c>
      <c r="I67" s="213">
        <v>12000</v>
      </c>
      <c r="J67" s="213">
        <v>12000</v>
      </c>
      <c r="K67" s="213">
        <v>12000</v>
      </c>
      <c r="L67" s="213">
        <v>12000</v>
      </c>
      <c r="M67" s="213">
        <v>12000</v>
      </c>
      <c r="N67" s="213">
        <f t="shared" ref="N67:N70" si="6">SUM(B67:M67)</f>
        <v>144000</v>
      </c>
    </row>
    <row r="68" spans="1:14">
      <c r="A68" s="208" t="s">
        <v>344</v>
      </c>
      <c r="B68" s="213">
        <v>20000</v>
      </c>
      <c r="C68" s="213">
        <v>20000</v>
      </c>
      <c r="D68" s="213">
        <v>20000</v>
      </c>
      <c r="E68" s="213">
        <v>20000</v>
      </c>
      <c r="F68" s="213">
        <v>20000</v>
      </c>
      <c r="G68" s="213">
        <v>20000</v>
      </c>
      <c r="H68" s="213">
        <v>20000</v>
      </c>
      <c r="I68" s="213">
        <v>20000</v>
      </c>
      <c r="J68" s="213">
        <v>20000</v>
      </c>
      <c r="K68" s="213">
        <v>20000</v>
      </c>
      <c r="L68" s="213">
        <v>20000</v>
      </c>
      <c r="M68" s="213">
        <v>20000</v>
      </c>
      <c r="N68" s="213">
        <f t="shared" si="6"/>
        <v>240000</v>
      </c>
    </row>
    <row r="69" spans="1:14">
      <c r="A69" s="209" t="s">
        <v>348</v>
      </c>
      <c r="B69" s="213">
        <v>32000</v>
      </c>
      <c r="C69" s="213">
        <v>32000</v>
      </c>
      <c r="D69" s="213">
        <v>32000</v>
      </c>
      <c r="E69" s="213">
        <v>32000</v>
      </c>
      <c r="F69" s="213">
        <v>32000</v>
      </c>
      <c r="G69" s="213">
        <v>32000</v>
      </c>
      <c r="H69" s="213">
        <v>32000</v>
      </c>
      <c r="I69" s="213">
        <v>32000</v>
      </c>
      <c r="J69" s="213">
        <v>32000</v>
      </c>
      <c r="K69" s="213">
        <v>32000</v>
      </c>
      <c r="L69" s="213">
        <v>32000</v>
      </c>
      <c r="M69" s="213">
        <v>32000</v>
      </c>
      <c r="N69" s="213">
        <f t="shared" si="6"/>
        <v>384000</v>
      </c>
    </row>
    <row r="70" spans="1:14">
      <c r="A70" s="209" t="s">
        <v>349</v>
      </c>
      <c r="B70" s="213">
        <v>28000</v>
      </c>
      <c r="C70" s="213">
        <v>28000</v>
      </c>
      <c r="D70" s="213">
        <v>28000</v>
      </c>
      <c r="E70" s="213">
        <v>28000</v>
      </c>
      <c r="F70" s="213">
        <v>28000</v>
      </c>
      <c r="G70" s="213">
        <v>28000</v>
      </c>
      <c r="H70" s="213">
        <v>28000</v>
      </c>
      <c r="I70" s="213">
        <v>28000</v>
      </c>
      <c r="J70" s="213">
        <v>28000</v>
      </c>
      <c r="K70" s="213">
        <v>28000</v>
      </c>
      <c r="L70" s="213">
        <v>28000</v>
      </c>
      <c r="M70" s="213">
        <v>28000</v>
      </c>
      <c r="N70" s="213">
        <f t="shared" si="6"/>
        <v>336000</v>
      </c>
    </row>
    <row r="71" spans="1:14">
      <c r="A71" s="209" t="s">
        <v>346</v>
      </c>
      <c r="B71" s="213">
        <v>24000</v>
      </c>
      <c r="C71" s="213">
        <v>24000</v>
      </c>
      <c r="D71" s="213">
        <v>24000</v>
      </c>
      <c r="E71" s="213">
        <v>24000</v>
      </c>
      <c r="F71" s="213">
        <v>24000</v>
      </c>
      <c r="G71" s="213">
        <v>24000</v>
      </c>
      <c r="H71" s="213">
        <v>24000</v>
      </c>
      <c r="I71" s="213">
        <v>24000</v>
      </c>
      <c r="J71" s="213">
        <v>24000</v>
      </c>
      <c r="K71" s="213">
        <v>24000</v>
      </c>
      <c r="L71" s="213">
        <v>24000</v>
      </c>
      <c r="M71" s="213">
        <v>24000</v>
      </c>
      <c r="N71" s="213">
        <f>SUM(B71:M71)</f>
        <v>288000</v>
      </c>
    </row>
    <row r="72" spans="1:14">
      <c r="A72" s="209" t="s">
        <v>347</v>
      </c>
      <c r="B72" s="213">
        <v>26500</v>
      </c>
      <c r="C72" s="213">
        <v>26500</v>
      </c>
      <c r="D72" s="213">
        <v>26500</v>
      </c>
      <c r="E72" s="213">
        <v>26500</v>
      </c>
      <c r="F72" s="213">
        <v>26500</v>
      </c>
      <c r="G72" s="213">
        <v>26500</v>
      </c>
      <c r="H72" s="213">
        <v>26500</v>
      </c>
      <c r="I72" s="213">
        <v>26500</v>
      </c>
      <c r="J72" s="213">
        <v>27000</v>
      </c>
      <c r="K72" s="213">
        <v>27000</v>
      </c>
      <c r="L72" s="213">
        <v>27000</v>
      </c>
      <c r="M72" s="213">
        <v>27000</v>
      </c>
      <c r="N72" s="213">
        <f>SUM(B72:M72)</f>
        <v>320000</v>
      </c>
    </row>
    <row r="73" spans="1:14">
      <c r="A73" s="209" t="s">
        <v>345</v>
      </c>
      <c r="B73" s="213">
        <v>15000</v>
      </c>
      <c r="C73" s="213">
        <v>15000</v>
      </c>
      <c r="D73" s="213">
        <v>15000</v>
      </c>
      <c r="E73" s="213">
        <v>15000</v>
      </c>
      <c r="F73" s="213">
        <v>15000</v>
      </c>
      <c r="G73" s="213">
        <v>15000</v>
      </c>
      <c r="H73" s="213">
        <v>15000</v>
      </c>
      <c r="I73" s="213">
        <v>15000</v>
      </c>
      <c r="J73" s="213">
        <v>15000</v>
      </c>
      <c r="K73" s="213">
        <v>15000</v>
      </c>
      <c r="L73" s="213">
        <v>15000</v>
      </c>
      <c r="M73" s="213">
        <v>15000</v>
      </c>
      <c r="N73" s="213">
        <f t="shared" ref="N73" si="7">SUM(B73:M73)</f>
        <v>180000</v>
      </c>
    </row>
    <row r="74" spans="1:14">
      <c r="N74" s="214">
        <f>SUM(N66:N73)</f>
        <v>2000000</v>
      </c>
    </row>
  </sheetData>
  <mergeCells count="8">
    <mergeCell ref="B65:M65"/>
    <mergeCell ref="B37:M37"/>
    <mergeCell ref="O1:P1"/>
    <mergeCell ref="B19:M19"/>
    <mergeCell ref="B31:M31"/>
    <mergeCell ref="B34:M34"/>
    <mergeCell ref="B10:M10"/>
    <mergeCell ref="A1:N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BRECHAS EQUIPO</vt:lpstr>
      <vt:lpstr>ACTIV. DES. PROFESIONAL</vt:lpstr>
      <vt:lpstr>PLAN DE CAPACITACIÓN REGULAR</vt:lpstr>
      <vt:lpstr>CRONOGR. CAPACIT. REGULAR</vt:lpstr>
      <vt:lpstr>PRESUPUESTO EJECUCIÓN</vt:lpstr>
      <vt:lpstr>Calculo publicidad plan medios</vt:lpstr>
      <vt:lpstr>Calculo</vt:lpstr>
    </vt:vector>
  </TitlesOfParts>
  <Company>UTSA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UTSA</dc:creator>
  <cp:lastModifiedBy>Rodrigo Uribe</cp:lastModifiedBy>
  <cp:lastPrinted>2016-07-04T19:47:40Z</cp:lastPrinted>
  <dcterms:created xsi:type="dcterms:W3CDTF">1999-05-26T15:06:52Z</dcterms:created>
  <dcterms:modified xsi:type="dcterms:W3CDTF">2016-11-16T18:03:47Z</dcterms:modified>
</cp:coreProperties>
</file>